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worksheets/sheet2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II.Q.2025" sheetId="1" state="visible" r:id="rId1"/>
    <sheet name="IV.Q.2024" sheetId="2" state="visible" r:id="rId2"/>
    <sheet name="II.Q.2024" sheetId="3" state="visible" r:id="rId3"/>
    <sheet name="IV.Q.2023" sheetId="4" state="visible" r:id="rId4"/>
    <sheet name="IIQ2023" sheetId="5" state="visible" r:id="rId5"/>
    <sheet name="II.Q.2023" sheetId="6" state="visible" r:id="rId6"/>
    <sheet name="IV.Q.2022" sheetId="7" state="visible" r:id="rId7"/>
    <sheet name="IV.Q.2021" sheetId="8" state="visible" r:id="rId8"/>
    <sheet name="IV.Q.2020" sheetId="9" state="visible" r:id="rId9"/>
    <sheet name="II.Q.2020" sheetId="10" state="visible" r:id="rId10"/>
    <sheet name="IV.Q.2019" sheetId="11" state="visible" r:id="rId11"/>
    <sheet name="IV.Q. 2018" sheetId="12" state="visible" r:id="rId12"/>
    <sheet name="II.Q.2018" sheetId="13" state="visible" r:id="rId13"/>
    <sheet name="IV.Q.2017" sheetId="14" state="visible" r:id="rId14"/>
    <sheet name="II.Q.2017" sheetId="15" state="visible" r:id="rId15"/>
    <sheet name="IV.Q.2016" sheetId="16" state="visible" r:id="rId16"/>
    <sheet name="II.Q.2016" sheetId="17" state="visible" r:id="rId17"/>
    <sheet name="II.Q.2015" sheetId="18" state="visible" r:id="rId18"/>
    <sheet name="IV.Q 2014  " sheetId="19" state="visible" r:id="rId19"/>
    <sheet name="II.Q.2014" sheetId="20" state="visible" r:id="rId20"/>
    <sheet name="IV.Q 2013 " sheetId="21" state="visible" r:id="rId21"/>
    <sheet name="II.Q 2013" sheetId="22" state="visible" r:id="rId22"/>
    <sheet name="IV.Q 2012" sheetId="23" state="visible" r:id="rId23"/>
    <sheet name="II.Q 2012)" sheetId="24" state="visible" r:id="rId24"/>
  </sheets>
  <definedNames>
    <definedName name="_xlnm.Print_Area" localSheetId="5">II.Q.2023!$A$1:$F$66</definedName>
    <definedName name="_xlnm.Print_Area" localSheetId="11">'IV.Q. 2018'!$A$1:$E$120</definedName>
    <definedName name="_xlnm.Print_Area" localSheetId="12">II.Q.2018!$A$1:$E$119</definedName>
    <definedName name="_xlnm.Print_Area" localSheetId="13">IV.Q.2017!$A$1:$G$125</definedName>
    <definedName name="_xlnm.Print_Area" localSheetId="14">II.Q.2017!$B$1:$F$125</definedName>
    <definedName name="_xlnm.Print_Area" localSheetId="15">IV.Q.2016!$A$1:$F$123</definedName>
    <definedName name="_xlnm.Print_Area" localSheetId="17">II.Q.2015!$A$1:$F$108</definedName>
    <definedName name="_xlnm.Print_Area" localSheetId="18">'IV.Q 2014  '!$A$1:$F$102</definedName>
    <definedName name="_xlnm.Print_Area" localSheetId="19">II.Q.2014!$A$1:$F$101</definedName>
    <definedName name="_xlnm.Print_Area" localSheetId="21">'II.Q 2013'!$A$1:$F$114</definedName>
    <definedName name="_xlnm.Print_Area" localSheetId="23">'II.Q 2012)'!$A$1:$F$120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<sst xmlns="http://schemas.openxmlformats.org/spreadsheetml/2006/main" count="199" uniqueCount="199">
  <si>
    <t xml:space="preserve">Výsledky hospodaření příspěvkových organizací města Nový Jičín                                                                                k 30.06.2025</t>
  </si>
  <si>
    <t>Organizace</t>
  </si>
  <si>
    <t xml:space="preserve">Schválený rozpočet                                                          2025</t>
  </si>
  <si>
    <t xml:space="preserve">Skutečnost                                                                   k 30.06.2025</t>
  </si>
  <si>
    <t xml:space="preserve">% plnění ke schválenému rozpočtu</t>
  </si>
  <si>
    <t xml:space="preserve">% plnění               2025/2024</t>
  </si>
  <si>
    <t>Ukazatel</t>
  </si>
  <si>
    <t xml:space="preserve">(v Kč)</t>
  </si>
  <si>
    <t xml:space="preserve">Technické služby města</t>
  </si>
  <si>
    <t xml:space="preserve">Náklady celkem</t>
  </si>
  <si>
    <t xml:space="preserve">Výnosy celkem </t>
  </si>
  <si>
    <t xml:space="preserve">Výsledek hospodaření</t>
  </si>
  <si>
    <t>x</t>
  </si>
  <si>
    <t xml:space="preserve">- z toho doplňková činnost</t>
  </si>
  <si>
    <t xml:space="preserve">Beskydské divadlo</t>
  </si>
  <si>
    <t xml:space="preserve">Výnosy celkem</t>
  </si>
  <si>
    <t xml:space="preserve">Městské kulturní středisko</t>
  </si>
  <si>
    <t xml:space="preserve">ZŠ Komenského 66</t>
  </si>
  <si>
    <t xml:space="preserve"> - z toho doplňková činnost</t>
  </si>
  <si>
    <t xml:space="preserve">ZŠ Komenského 68</t>
  </si>
  <si>
    <t xml:space="preserve">ZŠ a MŠ Jubilejní</t>
  </si>
  <si>
    <t xml:space="preserve">ZŠ Tyršova</t>
  </si>
  <si>
    <t xml:space="preserve">MŠ  Máj</t>
  </si>
  <si>
    <t xml:space="preserve">MŠ Sady</t>
  </si>
  <si>
    <t xml:space="preserve">MŠ Trojlístek</t>
  </si>
  <si>
    <t xml:space="preserve">Středisko volného času Fokus</t>
  </si>
  <si>
    <t xml:space="preserve">Zpracovala: Bc. Sandra Krotil</t>
  </si>
  <si>
    <t>01.08.2025</t>
  </si>
  <si>
    <t xml:space="preserve">Výsledky hospodaření příspěvkových organizací města </t>
  </si>
  <si>
    <t xml:space="preserve">Nový Jičín k 31.12.2024</t>
  </si>
  <si>
    <t>Rozpočet</t>
  </si>
  <si>
    <t xml:space="preserve">Skutečnost k 31.12.</t>
  </si>
  <si>
    <t xml:space="preserve">Skutečnost </t>
  </si>
  <si>
    <t xml:space="preserve">% plnění k rozpočtu (v Kč)</t>
  </si>
  <si>
    <t xml:space="preserve">% plnění               2024/2023</t>
  </si>
  <si>
    <t xml:space="preserve"> k 31.12.2023</t>
  </si>
  <si>
    <t>rozpočet</t>
  </si>
  <si>
    <t xml:space="preserve">skutečnost k 31.12.</t>
  </si>
  <si>
    <t>%</t>
  </si>
  <si>
    <t>poměr</t>
  </si>
  <si>
    <t>plnění</t>
  </si>
  <si>
    <t>2024/2023</t>
  </si>
  <si>
    <t xml:space="preserve"> </t>
  </si>
  <si>
    <t>21.03.2025</t>
  </si>
  <si>
    <t xml:space="preserve">Nový Jičín k 30.06.2024</t>
  </si>
  <si>
    <t xml:space="preserve">Skutečnost k 30.06.</t>
  </si>
  <si>
    <t xml:space="preserve"> k 30.06.2023</t>
  </si>
  <si>
    <t xml:space="preserve">skutečnost k 30.06.</t>
  </si>
  <si>
    <t>02.08.2024</t>
  </si>
  <si>
    <t xml:space="preserve">Nový Jičín k 31.12.2023</t>
  </si>
  <si>
    <t>Skutečnost</t>
  </si>
  <si>
    <t xml:space="preserve">% plnění               2023/2022</t>
  </si>
  <si>
    <t>skutečnost</t>
  </si>
  <si>
    <t xml:space="preserve">skutečnost </t>
  </si>
  <si>
    <t>2023/2022</t>
  </si>
  <si>
    <t>21.03.2024</t>
  </si>
  <si>
    <t xml:space="preserve">Nový Jičín k 30.06.2023</t>
  </si>
  <si>
    <t xml:space="preserve">ZŠ Jubilejní</t>
  </si>
  <si>
    <t>2022/2023</t>
  </si>
  <si>
    <t>07.08.2023</t>
  </si>
  <si>
    <t xml:space="preserve">Nový Jičín k 31.12.2022</t>
  </si>
  <si>
    <t>2021/2022</t>
  </si>
  <si>
    <t xml:space="preserve">Zpracovala: Bc. Krotil</t>
  </si>
  <si>
    <t xml:space="preserve">Nový Jičín k 31.12.2021</t>
  </si>
  <si>
    <t>2020/2021</t>
  </si>
  <si>
    <t xml:space="preserve">Nový Jičín k 31.12.2020</t>
  </si>
  <si>
    <t>2020/2019</t>
  </si>
  <si>
    <t xml:space="preserve">Nový Jičín k 30.06.2020</t>
  </si>
  <si>
    <t>-</t>
  </si>
  <si>
    <t xml:space="preserve">Nový Jičín k 31.12.2019</t>
  </si>
  <si>
    <t>2019/2018</t>
  </si>
  <si>
    <t xml:space="preserve">Nový Jičín k 31.12.2018</t>
  </si>
  <si>
    <t xml:space="preserve">I.-IV. Q. 2018</t>
  </si>
  <si>
    <t>2018/2017</t>
  </si>
  <si>
    <t xml:space="preserve">(v tis. Kč)</t>
  </si>
  <si>
    <t xml:space="preserve">- z toho příspěvky celkem (zřizovatel, ÚP)</t>
  </si>
  <si>
    <t xml:space="preserve">            - z toho příspěvek ÚP </t>
  </si>
  <si>
    <t xml:space="preserve">- z toho vlastní výnosy</t>
  </si>
  <si>
    <t xml:space="preserve">- z toho příspěvky celkem (zřizovatel, RF)</t>
  </si>
  <si>
    <t xml:space="preserve">           - z toho zapojení RF</t>
  </si>
  <si>
    <t xml:space="preserve">- z to vlastní výnosy</t>
  </si>
  <si>
    <t xml:space="preserve">- z toho příspěvky celkem (zřiz.,RF, proj., knih.)</t>
  </si>
  <si>
    <t xml:space="preserve">          - z toho zapojení RF</t>
  </si>
  <si>
    <t xml:space="preserve">          - z toho dotace (projekty)</t>
  </si>
  <si>
    <t xml:space="preserve">          - z toho dotace reg. funkce knihovny</t>
  </si>
  <si>
    <t xml:space="preserve">- z toho příspěvky celkem (zřiz.,RF,SR-mzdy,proj.)</t>
  </si>
  <si>
    <t xml:space="preserve">           - z toho dotace SR (mzdy)</t>
  </si>
  <si>
    <t xml:space="preserve">           - z toho dotace (projekty)</t>
  </si>
  <si>
    <t xml:space="preserve">- z toho příspěvky celkem (zřiz.,SR-mzdy,proj.)</t>
  </si>
  <si>
    <t xml:space="preserve">- z toho příspěvky celkem (zřiz.,RF,SR-mzdy, proj.)</t>
  </si>
  <si>
    <t xml:space="preserve">- z toho příspěvky celkem (zřizovatel,RF,SR-mzdy, proj.)</t>
  </si>
  <si>
    <t xml:space="preserve">           - z toho projekty</t>
  </si>
  <si>
    <t xml:space="preserve">- z toho příspěvky celkem (zřiz.,RF, SR, loterie, soutěže)</t>
  </si>
  <si>
    <t xml:space="preserve">           - z toho příspěvky zřiz.</t>
  </si>
  <si>
    <t xml:space="preserve">           - z toho RF</t>
  </si>
  <si>
    <t xml:space="preserve">          - z toho dotace z loterií</t>
  </si>
  <si>
    <t xml:space="preserve">          - z toho soutěže</t>
  </si>
  <si>
    <t xml:space="preserve">          - z toho dotace SR</t>
  </si>
  <si>
    <t xml:space="preserve">- toho vlastní výnosy</t>
  </si>
  <si>
    <t xml:space="preserve">ÚP - finanční příspěvky z úřadu práce na pracovníky zaměstnané na veřejně prospěšné práce</t>
  </si>
  <si>
    <t xml:space="preserve">RF - rezervní fond</t>
  </si>
  <si>
    <t xml:space="preserve">SR-mzdy - příspěvky z Moravskoslezského kraje na mzdy (školám, školkám)</t>
  </si>
  <si>
    <t xml:space="preserve">SR u Fokusu - finanční prostředky z Moravskoslezského kraje na např. soutěže</t>
  </si>
  <si>
    <t xml:space="preserve">zřiz. - zřizovatel ( = Město Nový Jičín jako poskytovatel příspěvků)</t>
  </si>
  <si>
    <t xml:space="preserve">knih. - regionální funkce knihovny</t>
  </si>
  <si>
    <t xml:space="preserve">proj. - projekty</t>
  </si>
  <si>
    <t xml:space="preserve">Zpracovala: Mgr. Piteráková, v Novém Jičíně dne 10.03.2019</t>
  </si>
  <si>
    <t xml:space="preserve">Výsledky hospodaření příspěvkových organizací zřízených městem </t>
  </si>
  <si>
    <t xml:space="preserve">Nový Jičín k 30.06.2018</t>
  </si>
  <si>
    <t xml:space="preserve">I.-II. Q. 2018</t>
  </si>
  <si>
    <t xml:space="preserve">- z toho příspěvky celkem (zřizovatel,RF,SR-mzdy)</t>
  </si>
  <si>
    <t xml:space="preserve">- z toho příspěvky celkem (zřiz., SR, loterie, soutěže)</t>
  </si>
  <si>
    <t xml:space="preserve">Zpracovala: Mgr. Zuzana Piteráková, 13.08.2018</t>
  </si>
  <si>
    <t xml:space="preserve">Nový Jičín k 31.12.2017</t>
  </si>
  <si>
    <t xml:space="preserve">I.-IV. Q. 2017</t>
  </si>
  <si>
    <t>2017/2016</t>
  </si>
  <si>
    <t xml:space="preserve">          - z toho dotace soutěže</t>
  </si>
  <si>
    <t>Vysvětlivky:</t>
  </si>
  <si>
    <t xml:space="preserve">Zpracovala: Mgr. Zuzana Piteráková</t>
  </si>
  <si>
    <t xml:space="preserve">Nový Jičín, 10.04.2018</t>
  </si>
  <si>
    <t xml:space="preserve">Nový Jičín k 30.06.2017</t>
  </si>
  <si>
    <t xml:space="preserve">I.-II. Q. 2017</t>
  </si>
  <si>
    <t xml:space="preserve">Nový Jičín, 29.08.2017</t>
  </si>
  <si>
    <t xml:space="preserve">Nový Jičín k 31.12.2016</t>
  </si>
  <si>
    <t xml:space="preserve">I.-IV. Q. 2016</t>
  </si>
  <si>
    <t>2016/2015</t>
  </si>
  <si>
    <t xml:space="preserve">           - z toho příspěvky MěÚ</t>
  </si>
  <si>
    <t xml:space="preserve">Nový Jičín, 22.03.2017</t>
  </si>
  <si>
    <t xml:space="preserve">Nový Jičín k 30.6.2016</t>
  </si>
  <si>
    <t xml:space="preserve">I.-II. Q. 2016</t>
  </si>
  <si>
    <t xml:space="preserve">- z toho příspěvky celkem (zřiz.,RF,granty, knih.)</t>
  </si>
  <si>
    <t xml:space="preserve">          - z toho granty</t>
  </si>
  <si>
    <t xml:space="preserve">- z toho příspěvky celkem (zřiz.,RF,SR-mzdy)</t>
  </si>
  <si>
    <t xml:space="preserve">- z toho příspěvky celkem (zřiz., SR, soutěže)</t>
  </si>
  <si>
    <t xml:space="preserve">                  - z toho dotace z loterií</t>
  </si>
  <si>
    <t xml:space="preserve">Nový Jičín, 17.08.2016</t>
  </si>
  <si>
    <t xml:space="preserve">Nový Jičín k 30.6.2015</t>
  </si>
  <si>
    <t xml:space="preserve">I. -IV. Q.2015</t>
  </si>
  <si>
    <t xml:space="preserve">I. II.Q r.2015</t>
  </si>
  <si>
    <t>2015/2014</t>
  </si>
  <si>
    <t xml:space="preserve">          - z toho dotace MěÚ</t>
  </si>
  <si>
    <t xml:space="preserve">             vlastní výnosy</t>
  </si>
  <si>
    <t xml:space="preserve">         - z toho dotace MěÚ</t>
  </si>
  <si>
    <t xml:space="preserve">             dotace</t>
  </si>
  <si>
    <t xml:space="preserve">             vlastní výnosy </t>
  </si>
  <si>
    <t xml:space="preserve">          - z toho dotace MěÚ </t>
  </si>
  <si>
    <t xml:space="preserve">                     - z toho granty</t>
  </si>
  <si>
    <t xml:space="preserve">            dotace</t>
  </si>
  <si>
    <t xml:space="preserve">           - z toho dotace KÚ</t>
  </si>
  <si>
    <t xml:space="preserve">           - z toho dotace na projekty</t>
  </si>
  <si>
    <t xml:space="preserve">Organizace </t>
  </si>
  <si>
    <t xml:space="preserve">I.- II.Q r. 2015</t>
  </si>
  <si>
    <t xml:space="preserve">           - z toho dotace MěÚ</t>
  </si>
  <si>
    <t xml:space="preserve">Zpracovala : Ing. Helena Macíčková</t>
  </si>
  <si>
    <t xml:space="preserve">Nový Jičín, 19.8.2015</t>
  </si>
  <si>
    <t xml:space="preserve">Nový Jičín k 31.12.2014</t>
  </si>
  <si>
    <t xml:space="preserve">I.-IV. Q.2014</t>
  </si>
  <si>
    <t xml:space="preserve">I.-IV.I.Q r.2014</t>
  </si>
  <si>
    <t>2014/2013</t>
  </si>
  <si>
    <t xml:space="preserve">- z toho dotace MěÚ</t>
  </si>
  <si>
    <t xml:space="preserve">rozpočet </t>
  </si>
  <si>
    <t xml:space="preserve">I.-IV.Q r. 2014</t>
  </si>
  <si>
    <t xml:space="preserve">Středisko volného času</t>
  </si>
  <si>
    <t xml:space="preserve">                - z toho dotace z loterií</t>
  </si>
  <si>
    <t xml:space="preserve">Zpracovala : </t>
  </si>
  <si>
    <t xml:space="preserve">Nový Jičín, 17.2.2014</t>
  </si>
  <si>
    <t xml:space="preserve">Nový Jičín k 30.6.2014</t>
  </si>
  <si>
    <t xml:space="preserve">I. -IV. Q.2014</t>
  </si>
  <si>
    <t xml:space="preserve">I. II.Q r.2014</t>
  </si>
  <si>
    <t xml:space="preserve">MěKS </t>
  </si>
  <si>
    <t xml:space="preserve">I.- II.Q r. 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</si>
  <si>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</si>
  <si>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Nový Jičín, 15.8.2014</t>
  </si>
  <si>
    <t xml:space="preserve">Nový Jičín k 31.12.2013</t>
  </si>
  <si>
    <t xml:space="preserve">I.-IV. Q.2013</t>
  </si>
  <si>
    <t xml:space="preserve">I.-IV.I.Q r.2013</t>
  </si>
  <si>
    <t>2013/2012</t>
  </si>
  <si>
    <t xml:space="preserve">I.-IV.Q r. 2013</t>
  </si>
  <si>
    <t xml:space="preserve">Zpracovala : Zdeňka Pikulíková</t>
  </si>
  <si>
    <t xml:space="preserve">Nový Jičín k 30.6.2013</t>
  </si>
  <si>
    <t xml:space="preserve">I. -IV. Q.2013</t>
  </si>
  <si>
    <t xml:space="preserve">I. II.Q r.2013</t>
  </si>
  <si>
    <t xml:space="preserve">MěKS + Kino Květen</t>
  </si>
  <si>
    <t xml:space="preserve">Kino Květen </t>
  </si>
  <si>
    <t xml:space="preserve">I.- II.Q r. 2013</t>
  </si>
  <si>
    <t xml:space="preserve">Nový Jičín, 31.7.2013</t>
  </si>
  <si>
    <t xml:space="preserve">Nový Jičín k 31.12.2012</t>
  </si>
  <si>
    <t xml:space="preserve">I.-IV. Q.2012</t>
  </si>
  <si>
    <t xml:space="preserve">I.-IV.I.Q r.2012</t>
  </si>
  <si>
    <t>2012/2011</t>
  </si>
  <si>
    <t xml:space="preserve">I.-IV.Q r. 2012</t>
  </si>
  <si>
    <t xml:space="preserve">Nový Jičín, 6.3.2013</t>
  </si>
  <si>
    <t xml:space="preserve">Nový Jičín k 30.6.2012</t>
  </si>
  <si>
    <t xml:space="preserve">I. -IV. Q.2012</t>
  </si>
  <si>
    <t xml:space="preserve">I. II.Q r.2012</t>
  </si>
  <si>
    <t xml:space="preserve">Bytový podnik města</t>
  </si>
  <si>
    <t xml:space="preserve">I.- IV.Q r. 2012</t>
  </si>
  <si>
    <t xml:space="preserve">I.- II.Q r. 2012</t>
  </si>
  <si>
    <t xml:space="preserve">Nový Jičín, 31.7.2012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</si>
</sst>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_-* #,##0\ _K_č_-;\-* #,##0\ _K_č_-;_-* &quot;-&quot;\ _K_č_-;_-@_-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  <numFmt numFmtId="168" formatCode="#,##0.0"/>
  </numFmts>
  <fonts count="57">
    <font>
      <sz val="10.000000"/>
      <color theme="1"/>
      <name val="Arial CE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b/>
      <sz val="11.000000"/>
      <color theme="1" tint="0"/>
      <name val="Calibri"/>
      <scheme val="minor"/>
    </font>
    <font>
      <u/>
      <sz val="10.000000"/>
      <color indexed="4"/>
      <name val="Arial CE"/>
    </font>
    <font>
      <sz val="11.000000"/>
      <color rgb="FF9C0006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E"/>
    </font>
    <font>
      <sz val="11.000000"/>
      <color rgb="FFFA7D00"/>
      <name val="Calibri"/>
      <scheme val="minor"/>
    </font>
    <font>
      <sz val="11.000000"/>
      <color rgb="FF006100"/>
      <name val="Calibri"/>
      <scheme val="minor"/>
    </font>
    <font>
      <sz val="11.000000"/>
      <color indexed="2"/>
      <name val="Calibri"/>
      <scheme val="minor"/>
    </font>
    <font>
      <sz val="11.000000"/>
      <color rgb="FF3F3F76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rgb="FF3F3F3F"/>
      <name val="Calibri"/>
      <scheme val="minor"/>
    </font>
    <font>
      <i/>
      <sz val="11.000000"/>
      <color rgb="FF7F7F7F"/>
      <name val="Calibri"/>
      <scheme val="minor"/>
    </font>
    <font>
      <b/>
      <sz val="16.000000"/>
      <name val="Times New Roman"/>
    </font>
    <font>
      <sz val="12.000000"/>
      <color indexed="2"/>
      <name val="Times New Roman"/>
    </font>
    <font>
      <b/>
      <sz val="11.000000"/>
      <name val="Times New Roman"/>
    </font>
    <font>
      <sz val="11.000000"/>
      <name val="Times New Roman"/>
    </font>
    <font>
      <b/>
      <u/>
      <sz val="11.000000"/>
      <name val="Times New Roman"/>
    </font>
    <font>
      <sz val="12.000000"/>
      <name val="Times New Roman"/>
    </font>
    <font>
      <i/>
      <sz val="11.000000"/>
      <name val="Times New Roman"/>
    </font>
    <font>
      <sz val="11.000000"/>
      <color theme="1" tint="0"/>
      <name val="Times New Roman"/>
    </font>
    <font>
      <sz val="11.000000"/>
      <color indexed="2"/>
      <name val="Times New Roman"/>
    </font>
    <font>
      <b/>
      <u/>
      <sz val="11.000000"/>
      <color theme="1" tint="0"/>
      <name val="Times New Roman"/>
    </font>
    <font>
      <sz val="12.000000"/>
      <color theme="1" tint="0"/>
      <name val="Times New Roman"/>
    </font>
    <font>
      <i/>
      <sz val="11.000000"/>
      <color theme="1" tint="0"/>
      <name val="Times New Roman"/>
    </font>
    <font>
      <b/>
      <sz val="11.000000"/>
      <color theme="1" tint="0"/>
      <name val="Times New Roman"/>
    </font>
    <font>
      <sz val="10.000000"/>
      <color theme="1" tint="0"/>
      <name val="Times New Roman"/>
    </font>
    <font>
      <sz val="10.000000"/>
      <color indexed="2"/>
      <name val="Arial CE"/>
    </font>
    <font>
      <sz val="11.000000"/>
      <name val="Arial CE"/>
    </font>
    <font>
      <b/>
      <sz val="12.000000"/>
      <name val="Times New Roman"/>
    </font>
    <font>
      <b/>
      <sz val="10.000000"/>
      <name val="Times New Roman"/>
    </font>
    <font>
      <b/>
      <sz val="14.000000"/>
      <name val="Times New Roman"/>
    </font>
    <font>
      <sz val="14.000000"/>
      <name val="Times New Roman"/>
    </font>
    <font>
      <sz val="10.000000"/>
      <name val="Times New Roman"/>
    </font>
    <font>
      <b/>
      <sz val="11.000000"/>
      <color indexed="2"/>
      <name val="Times New Roman"/>
    </font>
    <font>
      <b/>
      <sz val="12.000000"/>
      <color indexed="2"/>
      <name val="Times New Roman"/>
    </font>
    <font>
      <sz val="10.000000"/>
      <color indexed="2"/>
      <name val="Times New Roman"/>
    </font>
    <font>
      <b/>
      <sz val="12.000000"/>
      <color theme="1" tint="0"/>
      <name val="Times New Roman"/>
    </font>
    <font>
      <b/>
      <sz val="10.000000"/>
      <color indexed="2"/>
      <name val="Times New Roman"/>
    </font>
    <font>
      <b/>
      <sz val="10.000000"/>
      <color theme="1" tint="0"/>
      <name val="Times New Roman"/>
    </font>
    <font>
      <b/>
      <u/>
      <sz val="12.000000"/>
      <name val="Times New Roman"/>
    </font>
    <font>
      <i/>
      <sz val="12.000000"/>
      <name val="Times New Roman"/>
    </font>
    <font>
      <b/>
      <u/>
      <sz val="12.000000"/>
      <color theme="1" tint="0"/>
      <name val="Times New Roman"/>
    </font>
    <font>
      <i/>
      <sz val="12.000000"/>
      <color theme="1" tint="0"/>
      <name val="Times New Roman"/>
    </font>
    <font>
      <sz val="12.000000"/>
      <color theme="5" tint="0"/>
      <name val="Times New Roman"/>
    </font>
    <font>
      <b/>
      <sz val="12.000000"/>
      <color rgb="FF7030A0"/>
      <name val="Times New Roman"/>
    </font>
    <font>
      <sz val="12.000000"/>
      <color rgb="FF7030A0"/>
      <name val="Times New Roman"/>
    </font>
    <font>
      <sz val="12.000000"/>
      <color rgb="FFC00000"/>
      <name val="Times New Roman"/>
    </font>
    <font>
      <sz val="12.000000"/>
      <name val="Times New Roman CE"/>
    </font>
    <font>
      <b/>
      <i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theme="0" tint="0"/>
      </patternFill>
    </fill>
  </fills>
  <borders count="46">
    <border>
      <left style="none"/>
      <right style="none"/>
      <top style="none"/>
      <bottom style="none"/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3" fillId="0" borderId="1" numFmtId="0" applyNumberFormat="1" applyFont="1" applyFill="1" applyBorder="1"/>
    <xf fontId="0" fillId="0" borderId="0" numFmtId="164" applyNumberFormat="1" applyFont="1" applyFill="1" applyBorder="1"/>
    <xf fontId="0" fillId="0" borderId="0" numFmtId="165" applyNumberFormat="1" applyFont="1" applyFill="1" applyBorder="1"/>
    <xf fontId="4" fillId="0" borderId="0" numFmtId="0" applyNumberFormat="1" applyFont="1" applyFill="1" applyBorder="1">
      <alignment vertical="top"/>
    </xf>
    <xf fontId="5" fillId="20" borderId="0" numFmtId="0" applyNumberFormat="1" applyFont="1" applyFill="1" applyBorder="1"/>
    <xf fontId="6" fillId="21" borderId="2" numFmtId="0" applyNumberFormat="1" applyFont="1" applyFill="1" applyBorder="1"/>
    <xf fontId="0" fillId="0" borderId="0" numFmtId="166" applyNumberFormat="1" applyFont="1" applyFill="1" applyBorder="1"/>
    <xf fontId="0" fillId="0" borderId="0" numFmtId="167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0" numFmtId="0" applyNumberFormat="1" applyFont="1" applyFill="1" applyBorder="1"/>
    <xf fontId="11" fillId="22" borderId="0" numFmtId="0" applyNumberFormat="1" applyFont="1" applyFill="1" applyBorder="1"/>
    <xf fontId="12" fillId="0" borderId="0" numFmtId="0" applyNumberFormat="1" applyFont="1" applyFill="1" applyBorder="1">
      <alignment vertical="top"/>
    </xf>
    <xf fontId="0" fillId="23" borderId="6" numFmtId="0" applyNumberFormat="1" applyFont="1" applyFill="1" applyBorder="1"/>
    <xf fontId="0" fillId="0" borderId="0" numFmtId="9" applyNumberFormat="1" applyFont="1" applyFill="1" applyBorder="1"/>
    <xf fontId="13" fillId="0" borderId="7" numFmtId="0" applyNumberFormat="1" applyFont="1" applyFill="1" applyBorder="1"/>
    <xf fontId="14" fillId="24" borderId="0" numFmtId="0" applyNumberFormat="1" applyFont="1" applyFill="1" applyBorder="1"/>
    <xf fontId="15" fillId="0" borderId="0" numFmtId="0" applyNumberFormat="1" applyFont="1" applyFill="1" applyBorder="1"/>
    <xf fontId="16" fillId="25" borderId="8" numFmtId="0" applyNumberFormat="1" applyFont="1" applyFill="1" applyBorder="1"/>
    <xf fontId="17" fillId="26" borderId="8" numFmtId="0" applyNumberFormat="1" applyFont="1" applyFill="1" applyBorder="1"/>
    <xf fontId="18" fillId="26" borderId="9" numFmtId="0" applyNumberFormat="1" applyFont="1" applyFill="1" applyBorder="1"/>
    <xf fontId="19" fillId="0" borderId="0" numFmtId="0" applyNumberFormat="1" applyFont="1" applyFill="1" applyBorder="1"/>
    <xf fontId="2" fillId="27" borderId="0" numFmtId="0" applyNumberFormat="1" applyFont="1" applyFill="1" applyBorder="1"/>
    <xf fontId="2" fillId="28" borderId="0" numFmtId="0" applyNumberFormat="1" applyFont="1" applyFill="1" applyBorder="1"/>
    <xf fontId="2" fillId="29" borderId="0" numFmtId="0" applyNumberFormat="1" applyFont="1" applyFill="1" applyBorder="1"/>
    <xf fontId="2" fillId="30" borderId="0" numFmtId="0" applyNumberFormat="1" applyFont="1" applyFill="1" applyBorder="1"/>
    <xf fontId="2" fillId="31" borderId="0" numFmtId="0" applyNumberFormat="1" applyFont="1" applyFill="1" applyBorder="1"/>
    <xf fontId="2" fillId="32" borderId="0" numFmtId="0" applyNumberFormat="1" applyFont="1" applyFill="1" applyBorder="1"/>
  </cellStyleXfs>
  <cellXfs count="294">
    <xf fontId="0" fillId="0" borderId="0" numFmtId="0" xfId="0"/>
    <xf fontId="0" fillId="0" borderId="0" numFmtId="0" xfId="0"/>
    <xf fontId="20" fillId="0" borderId="0" numFmtId="0" xfId="0" applyFont="1" applyAlignment="1">
      <alignment horizontal="center" wrapText="1"/>
    </xf>
    <xf fontId="21" fillId="0" borderId="0" numFmtId="4" xfId="0" applyNumberFormat="1" applyFont="1"/>
    <xf fontId="22" fillId="0" borderId="10" numFmtId="0" xfId="0" applyFont="1" applyBorder="1"/>
    <xf fontId="22" fillId="0" borderId="11" numFmtId="0" xfId="0" applyFont="1" applyBorder="1" applyAlignment="1">
      <alignment horizont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2" fillId="0" borderId="13" numFmtId="0" xfId="0" applyFont="1" applyBorder="1"/>
    <xf fontId="22" fillId="0" borderId="14" numFmtId="0" xfId="0" applyFont="1" applyBorder="1" applyAlignment="1">
      <alignment horizontal="center" wrapText="1"/>
    </xf>
    <xf fontId="22" fillId="0" borderId="14" numFmtId="0" xfId="0" applyFont="1" applyBorder="1" applyAlignment="1">
      <alignment horizontal="center" vertical="center" wrapText="1"/>
    </xf>
    <xf fontId="22" fillId="0" borderId="15" numFmtId="0" xfId="0" applyFont="1" applyBorder="1" applyAlignment="1">
      <alignment horizontal="center" vertical="center" wrapText="1"/>
    </xf>
    <xf fontId="23" fillId="0" borderId="16" numFmtId="0" xfId="0" applyFont="1" applyBorder="1"/>
    <xf fontId="23" fillId="0" borderId="17" numFmtId="0" xfId="0" applyFont="1" applyBorder="1" applyAlignment="1">
      <alignment horizontal="center"/>
    </xf>
    <xf fontId="22" fillId="0" borderId="17" numFmtId="0" xfId="0" applyFont="1" applyBorder="1" applyAlignment="1">
      <alignment horizontal="center" vertical="center" wrapText="1"/>
    </xf>
    <xf fontId="22" fillId="0" borderId="18" numFmtId="0" xfId="0" applyFont="1" applyBorder="1" applyAlignment="1">
      <alignment horizontal="center" vertical="center" wrapText="1"/>
    </xf>
    <xf fontId="24" fillId="33" borderId="19" numFmtId="49" xfId="0" applyNumberFormat="1" applyFont="1" applyFill="1" applyBorder="1"/>
    <xf fontId="21" fillId="33" borderId="20" numFmtId="4" xfId="0" applyNumberFormat="1" applyFont="1" applyFill="1" applyBorder="1"/>
    <xf fontId="23" fillId="33" borderId="20" numFmtId="4" xfId="0" applyNumberFormat="1" applyFont="1" applyFill="1" applyBorder="1"/>
    <xf fontId="21" fillId="33" borderId="20" numFmtId="4" xfId="0" applyNumberFormat="1" applyFont="1" applyFill="1" applyBorder="1" applyAlignment="1">
      <alignment horizontal="center"/>
    </xf>
    <xf fontId="21" fillId="33" borderId="21" numFmtId="4" xfId="0" applyNumberFormat="1" applyFont="1" applyFill="1" applyBorder="1" applyAlignment="1">
      <alignment horizontal="center"/>
    </xf>
    <xf fontId="21" fillId="33" borderId="22" numFmtId="4" xfId="0" applyNumberFormat="1" applyFont="1" applyFill="1" applyBorder="1"/>
    <xf fontId="23" fillId="33" borderId="19" numFmtId="49" xfId="0" applyNumberFormat="1" applyFont="1" applyFill="1" applyBorder="1"/>
    <xf fontId="23" fillId="0" borderId="20" numFmtId="4" xfId="0" applyNumberFormat="1" applyFont="1" applyBorder="1" applyAlignment="1">
      <alignment horizontal="center"/>
    </xf>
    <xf fontId="23" fillId="33" borderId="21" numFmtId="4" xfId="0" applyNumberFormat="1" applyFont="1" applyFill="1" applyBorder="1" applyAlignment="1">
      <alignment horizontal="center"/>
    </xf>
    <xf fontId="25" fillId="33" borderId="22" numFmtId="4" xfId="0" applyNumberFormat="1" applyFont="1" applyFill="1" applyBorder="1"/>
    <xf fontId="26" fillId="33" borderId="19" numFmtId="49" xfId="0" applyNumberFormat="1" applyFont="1" applyFill="1" applyBorder="1"/>
    <xf fontId="22" fillId="33" borderId="20" numFmtId="4" xfId="0" applyNumberFormat="1" applyFont="1" applyFill="1" applyBorder="1"/>
    <xf fontId="27" fillId="33" borderId="20" numFmtId="4" xfId="0" applyNumberFormat="1" applyFont="1" applyFill="1" applyBorder="1"/>
    <xf fontId="28" fillId="33" borderId="20" numFmtId="4" xfId="0" applyNumberFormat="1" applyFont="1" applyFill="1" applyBorder="1"/>
    <xf fontId="24" fillId="33" borderId="19" numFmtId="0" xfId="0" applyFont="1" applyFill="1" applyBorder="1"/>
    <xf fontId="28" fillId="33" borderId="20" numFmtId="0" xfId="0" applyFont="1" applyFill="1" applyBorder="1"/>
    <xf fontId="23" fillId="33" borderId="20" numFmtId="4" xfId="0" applyNumberFormat="1" applyFont="1" applyFill="1" applyBorder="1" applyAlignment="1">
      <alignment horizontal="right"/>
    </xf>
    <xf fontId="21" fillId="33" borderId="22" numFmtId="0" xfId="0" applyFont="1" applyFill="1" applyBorder="1"/>
    <xf fontId="25" fillId="33" borderId="22" numFmtId="4" xfId="0" applyNumberFormat="1" applyFont="1" applyFill="1" applyBorder="1" applyAlignment="1">
      <alignment horizontal="right"/>
    </xf>
    <xf fontId="27" fillId="0" borderId="20" numFmtId="4" xfId="0" applyNumberFormat="1" applyFont="1" applyBorder="1"/>
    <xf fontId="28" fillId="0" borderId="20" numFmtId="4" xfId="0" applyNumberFormat="1" applyFont="1" applyBorder="1"/>
    <xf fontId="21" fillId="0" borderId="22" numFmtId="4" xfId="0" applyNumberFormat="1" applyFont="1" applyBorder="1"/>
    <xf fontId="27" fillId="0" borderId="23" numFmtId="4" xfId="0" applyNumberFormat="1" applyFont="1" applyBorder="1"/>
    <xf fontId="24" fillId="0" borderId="24" numFmtId="49" xfId="0" applyNumberFormat="1" applyFont="1" applyBorder="1"/>
    <xf fontId="21" fillId="0" borderId="23" numFmtId="4" xfId="0" applyNumberFormat="1" applyFont="1" applyBorder="1"/>
    <xf fontId="21" fillId="0" borderId="25" numFmtId="4" xfId="0" applyNumberFormat="1" applyFont="1" applyBorder="1"/>
    <xf fontId="23" fillId="0" borderId="19" numFmtId="49" xfId="0" applyNumberFormat="1" applyFont="1" applyBorder="1"/>
    <xf fontId="26" fillId="0" borderId="19" numFmtId="49" xfId="0" applyNumberFormat="1" applyFont="1" applyBorder="1"/>
    <xf fontId="28" fillId="0" borderId="20" numFmtId="0" xfId="0" applyFont="1" applyBorder="1"/>
    <xf fontId="22" fillId="33" borderId="26" numFmtId="4" xfId="0" applyNumberFormat="1" applyFont="1" applyFill="1" applyBorder="1"/>
    <xf fontId="23" fillId="33" borderId="26" numFmtId="4" xfId="0" applyNumberFormat="1" applyFont="1" applyFill="1" applyBorder="1"/>
    <xf fontId="23" fillId="33" borderId="27" numFmtId="49" xfId="0" applyNumberFormat="1" applyFont="1" applyFill="1" applyBorder="1"/>
    <xf fontId="23" fillId="33" borderId="28" numFmtId="4" xfId="0" applyNumberFormat="1" applyFont="1" applyFill="1" applyBorder="1"/>
    <xf fontId="23" fillId="0" borderId="26" numFmtId="4" xfId="0" applyNumberFormat="1" applyFont="1" applyBorder="1" applyAlignment="1">
      <alignment horizontal="center"/>
    </xf>
    <xf fontId="23" fillId="33" borderId="29" numFmtId="4" xfId="0" applyNumberFormat="1" applyFont="1" applyFill="1" applyBorder="1" applyAlignment="1">
      <alignment horizontal="center"/>
    </xf>
    <xf fontId="24" fillId="33" borderId="24" numFmtId="49" xfId="0" applyNumberFormat="1" applyFont="1" applyFill="1" applyBorder="1"/>
    <xf fontId="21" fillId="33" borderId="23" numFmtId="4" xfId="0" applyNumberFormat="1" applyFont="1" applyFill="1" applyBorder="1"/>
    <xf fontId="23" fillId="33" borderId="23" numFmtId="4" xfId="0" applyNumberFormat="1" applyFont="1" applyFill="1" applyBorder="1"/>
    <xf fontId="28" fillId="33" borderId="23" numFmtId="4" xfId="0" applyNumberFormat="1" applyFont="1" applyFill="1" applyBorder="1" applyAlignment="1">
      <alignment horizontal="center"/>
    </xf>
    <xf fontId="21" fillId="33" borderId="30" numFmtId="4" xfId="0" applyNumberFormat="1" applyFont="1" applyFill="1" applyBorder="1" applyAlignment="1">
      <alignment horizontal="center"/>
    </xf>
    <xf fontId="23" fillId="33" borderId="30" numFmtId="4" xfId="0" applyNumberFormat="1" applyFont="1" applyFill="1" applyBorder="1" applyAlignment="1">
      <alignment horizontal="center"/>
    </xf>
    <xf fontId="29" fillId="33" borderId="24" numFmtId="49" xfId="0" applyNumberFormat="1" applyFont="1" applyFill="1" applyBorder="1"/>
    <xf fontId="28" fillId="33" borderId="23" numFmtId="4" xfId="0" applyNumberFormat="1" applyFont="1" applyFill="1" applyBorder="1"/>
    <xf fontId="21" fillId="33" borderId="25" numFmtId="4" xfId="0" applyNumberFormat="1" applyFont="1" applyFill="1" applyBorder="1"/>
    <xf fontId="27" fillId="33" borderId="19" numFmtId="49" xfId="0" applyNumberFormat="1" applyFont="1" applyFill="1" applyBorder="1"/>
    <xf fontId="27" fillId="33" borderId="20" numFmtId="4" xfId="0" applyNumberFormat="1" applyFont="1" applyFill="1" applyBorder="1" applyAlignment="1">
      <alignment horizontal="right"/>
    </xf>
    <xf fontId="30" fillId="33" borderId="22" numFmtId="4" xfId="0" applyNumberFormat="1" applyFont="1" applyFill="1" applyBorder="1"/>
    <xf fontId="31" fillId="33" borderId="19" numFmtId="49" xfId="0" applyNumberFormat="1" applyFont="1" applyFill="1" applyBorder="1"/>
    <xf fontId="32" fillId="33" borderId="20" numFmtId="4" xfId="0" applyNumberFormat="1" applyFont="1" applyFill="1" applyBorder="1"/>
    <xf fontId="27" fillId="33" borderId="31" numFmtId="49" xfId="0" applyNumberFormat="1" applyFont="1" applyFill="1" applyBorder="1"/>
    <xf fontId="27" fillId="33" borderId="32" numFmtId="4" xfId="0" applyNumberFormat="1" applyFont="1" applyFill="1" applyBorder="1"/>
    <xf fontId="27" fillId="33" borderId="33" numFmtId="4" xfId="0" applyNumberFormat="1" applyFont="1" applyFill="1" applyBorder="1"/>
    <xf fontId="23" fillId="0" borderId="32" numFmtId="4" xfId="0" applyNumberFormat="1" applyFont="1" applyBorder="1" applyAlignment="1">
      <alignment horizontal="center"/>
    </xf>
    <xf fontId="23" fillId="33" borderId="34" numFmtId="4" xfId="0" applyNumberFormat="1" applyFont="1" applyFill="1" applyBorder="1" applyAlignment="1">
      <alignment horizontal="center"/>
    </xf>
    <xf fontId="30" fillId="33" borderId="33" numFmtId="2" xfId="0" applyNumberFormat="1" applyFont="1" applyFill="1" applyBorder="1"/>
    <xf fontId="27" fillId="33" borderId="0" numFmtId="49" xfId="0" applyNumberFormat="1" applyFont="1" applyFill="1"/>
    <xf fontId="27" fillId="33" borderId="0" numFmtId="4" xfId="0" applyNumberFormat="1" applyFont="1" applyFill="1"/>
    <xf fontId="33" fillId="33" borderId="0" numFmtId="4" xfId="0" applyNumberFormat="1" applyFont="1" applyFill="1"/>
    <xf fontId="23" fillId="0" borderId="0" numFmtId="4" xfId="0" applyNumberFormat="1" applyFont="1" applyAlignment="1">
      <alignment horizontal="center"/>
    </xf>
    <xf fontId="27" fillId="33" borderId="0" numFmtId="4" xfId="0" applyNumberFormat="1" applyFont="1" applyFill="1" applyAlignment="1">
      <alignment horizontal="center"/>
    </xf>
    <xf fontId="30" fillId="33" borderId="0" numFmtId="2" xfId="0" applyNumberFormat="1" applyFont="1" applyFill="1"/>
    <xf fontId="23" fillId="0" borderId="0" numFmtId="0" xfId="0" applyFont="1"/>
    <xf fontId="34" fillId="0" borderId="0" numFmtId="0" xfId="0" applyFont="1"/>
    <xf fontId="28" fillId="0" borderId="0" numFmtId="0" xfId="0" applyFont="1"/>
    <xf fontId="23" fillId="0" borderId="0" numFmtId="49" xfId="0" applyNumberFormat="1" applyFont="1" applyAlignment="1">
      <alignment horizontal="left"/>
    </xf>
    <xf fontId="35" fillId="0" borderId="0" numFmtId="0" xfId="0" applyFont="1"/>
    <xf fontId="20" fillId="0" borderId="0" numFmtId="0" xfId="0" applyFont="1" applyAlignment="1">
      <alignment horizontal="centerContinuous"/>
    </xf>
    <xf fontId="36" fillId="0" borderId="0" numFmtId="0" xfId="0" applyFont="1" applyAlignment="1">
      <alignment horizontal="centerContinuous"/>
    </xf>
    <xf fontId="37" fillId="0" borderId="0" numFmtId="0" xfId="0" applyFont="1" applyAlignment="1">
      <alignment horizontal="centerContinuous"/>
    </xf>
    <xf fontId="25" fillId="0" borderId="0" numFmtId="0" xfId="0" applyFont="1" applyAlignment="1">
      <alignment horizontal="centerContinuous"/>
    </xf>
    <xf fontId="38" fillId="0" borderId="0" numFmtId="0" xfId="0" applyFont="1" applyAlignment="1">
      <alignment horizontal="centerContinuous"/>
    </xf>
    <xf fontId="39" fillId="0" borderId="0" numFmtId="0" xfId="0" applyFont="1" applyAlignment="1">
      <alignment horizontal="centerContinuous"/>
    </xf>
    <xf fontId="22" fillId="0" borderId="11" numFmtId="0" xfId="0" applyFont="1" applyBorder="1" applyAlignment="1">
      <alignment horizontal="center"/>
    </xf>
    <xf fontId="23" fillId="0" borderId="11" numFmtId="0" xfId="0" applyFont="1" applyBorder="1" applyAlignment="1">
      <alignment horizontal="center"/>
    </xf>
    <xf fontId="23" fillId="0" borderId="11" numFmtId="0" xfId="0" applyFont="1" applyBorder="1" applyAlignment="1">
      <alignment horizontal="center" vertical="center" wrapText="1"/>
    </xf>
    <xf fontId="23" fillId="0" borderId="12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/>
    </xf>
    <xf fontId="23" fillId="0" borderId="14" numFmtId="0" xfId="0" applyFont="1" applyBorder="1" applyAlignment="1">
      <alignment horizontal="center"/>
    </xf>
    <xf fontId="23" fillId="0" borderId="14" numFmtId="0" xfId="0" applyFont="1" applyBorder="1" applyAlignment="1">
      <alignment horizontal="center" vertical="center" wrapText="1"/>
    </xf>
    <xf fontId="23" fillId="0" borderId="15" numFmtId="0" xfId="0" applyFont="1" applyBorder="1" applyAlignment="1">
      <alignment horizontal="center" vertical="center" wrapText="1"/>
    </xf>
    <xf fontId="40" fillId="0" borderId="17" numFmtId="0" xfId="0" applyFont="1" applyBorder="1" applyAlignment="1">
      <alignment horizontal="center"/>
    </xf>
    <xf fontId="23" fillId="0" borderId="17" numFmtId="0" xfId="0" applyFont="1" applyBorder="1" applyAlignment="1">
      <alignment horizontal="center" vertical="center" wrapText="1"/>
    </xf>
    <xf fontId="23" fillId="0" borderId="18" numFmtId="0" xfId="0" applyFont="1" applyBorder="1" applyAlignment="1">
      <alignment horizontal="center" vertical="center" wrapText="1"/>
    </xf>
    <xf fontId="21" fillId="33" borderId="35" numFmtId="4" xfId="0" applyNumberFormat="1" applyFont="1" applyFill="1" applyBorder="1" applyAlignment="1">
      <alignment horizontal="center"/>
    </xf>
    <xf fontId="23" fillId="33" borderId="35" numFmtId="4" xfId="0" applyNumberFormat="1" applyFont="1" applyFill="1" applyBorder="1" applyAlignment="1">
      <alignment horizontal="center"/>
    </xf>
    <xf fontId="25" fillId="33" borderId="20" numFmtId="4" xfId="0" applyNumberFormat="1" applyFont="1" applyFill="1" applyBorder="1"/>
    <xf fontId="41" fillId="33" borderId="20" numFmtId="4" xfId="0" applyNumberFormat="1" applyFont="1" applyFill="1" applyBorder="1"/>
    <xf fontId="21" fillId="33" borderId="20" numFmtId="0" xfId="0" applyFont="1" applyFill="1" applyBorder="1"/>
    <xf fontId="25" fillId="33" borderId="20" numFmtId="4" xfId="0" applyNumberFormat="1" applyFont="1" applyFill="1" applyBorder="1" applyAlignment="1">
      <alignment horizontal="right"/>
    </xf>
    <xf fontId="22" fillId="33" borderId="20" numFmtId="4" xfId="0" applyNumberFormat="1" applyFont="1" applyFill="1" applyBorder="1" applyAlignment="1">
      <alignment horizontal="right"/>
    </xf>
    <xf fontId="21" fillId="0" borderId="20" numFmtId="4" xfId="0" applyNumberFormat="1" applyFont="1" applyBorder="1"/>
    <xf fontId="41" fillId="0" borderId="20" numFmtId="4" xfId="0" applyNumberFormat="1" applyFont="1" applyBorder="1"/>
    <xf fontId="22" fillId="33" borderId="32" numFmtId="4" xfId="0" applyNumberFormat="1" applyFont="1" applyFill="1" applyBorder="1"/>
    <xf fontId="23" fillId="33" borderId="31" numFmtId="49" xfId="0" applyNumberFormat="1" applyFont="1" applyFill="1" applyBorder="1"/>
    <xf fontId="23" fillId="33" borderId="32" numFmtId="4" xfId="0" applyNumberFormat="1" applyFont="1" applyFill="1" applyBorder="1"/>
    <xf fontId="23" fillId="33" borderId="36" numFmtId="4" xfId="0" applyNumberFormat="1" applyFont="1" applyFill="1" applyBorder="1" applyAlignment="1">
      <alignment horizontal="center"/>
    </xf>
    <xf fontId="23" fillId="0" borderId="12" numFmtId="0" xfId="0" applyFont="1" applyBorder="1" applyAlignment="1">
      <alignment horizontal="center"/>
    </xf>
    <xf fontId="23" fillId="0" borderId="15" numFmtId="49" xfId="0" applyNumberFormat="1" applyFont="1" applyBorder="1" applyAlignment="1">
      <alignment horizontal="center"/>
    </xf>
    <xf fontId="23" fillId="0" borderId="18" numFmtId="0" xfId="0" applyFont="1" applyBorder="1" applyAlignment="1">
      <alignment horizontal="center"/>
    </xf>
    <xf fontId="24" fillId="33" borderId="37" numFmtId="49" xfId="0" applyNumberFormat="1" applyFont="1" applyFill="1" applyBorder="1"/>
    <xf fontId="21" fillId="33" borderId="38" numFmtId="4" xfId="0" applyNumberFormat="1" applyFont="1" applyFill="1" applyBorder="1"/>
    <xf fontId="28" fillId="33" borderId="38" numFmtId="4" xfId="0" applyNumberFormat="1" applyFont="1" applyFill="1" applyBorder="1" applyAlignment="1">
      <alignment horizontal="center"/>
    </xf>
    <xf fontId="21" fillId="33" borderId="39" numFmtId="4" xfId="0" applyNumberFormat="1" applyFont="1" applyFill="1" applyBorder="1" applyAlignment="1">
      <alignment horizontal="center"/>
    </xf>
    <xf fontId="30" fillId="33" borderId="20" numFmtId="4" xfId="0" applyNumberFormat="1" applyFont="1" applyFill="1" applyBorder="1"/>
    <xf fontId="40" fillId="0" borderId="0" numFmtId="0" xfId="0" applyFont="1" applyAlignment="1">
      <alignment horizontal="centerContinuous"/>
    </xf>
    <xf fontId="40" fillId="0" borderId="11" numFmtId="0" xfId="0" applyFont="1" applyBorder="1" applyAlignment="1">
      <alignment horizontal="center"/>
    </xf>
    <xf fontId="23" fillId="0" borderId="13" numFmtId="0" xfId="0" applyFont="1" applyBorder="1"/>
    <xf fontId="40" fillId="0" borderId="14" numFmtId="0" xfId="0" applyFont="1" applyBorder="1" applyAlignment="1">
      <alignment horizontal="center"/>
    </xf>
    <xf fontId="42" fillId="0" borderId="0" numFmtId="4" xfId="0" applyNumberFormat="1" applyFont="1"/>
    <xf fontId="43" fillId="33" borderId="20" numFmtId="4" xfId="0" applyNumberFormat="1" applyFont="1" applyFill="1" applyBorder="1"/>
    <xf fontId="42" fillId="33" borderId="20" numFmtId="4" xfId="0" applyNumberFormat="1" applyFont="1" applyFill="1" applyBorder="1"/>
    <xf fontId="36" fillId="33" borderId="20" numFmtId="4" xfId="0" applyNumberFormat="1" applyFont="1" applyFill="1" applyBorder="1"/>
    <xf fontId="36" fillId="33" borderId="20" numFmtId="4" xfId="0" applyNumberFormat="1" applyFont="1" applyFill="1" applyBorder="1" applyAlignment="1">
      <alignment horizontal="right"/>
    </xf>
    <xf fontId="41" fillId="0" borderId="20" numFmtId="0" xfId="0" applyFont="1" applyBorder="1"/>
    <xf fontId="43" fillId="33" borderId="38" numFmtId="4" xfId="0" applyNumberFormat="1" applyFont="1" applyFill="1" applyBorder="1"/>
    <xf fontId="44" fillId="33" borderId="20" numFmtId="4" xfId="0" applyNumberFormat="1" applyFont="1" applyFill="1" applyBorder="1"/>
    <xf fontId="40" fillId="33" borderId="20" numFmtId="4" xfId="0" applyNumberFormat="1" applyFont="1" applyFill="1" applyBorder="1"/>
    <xf fontId="37" fillId="33" borderId="20" numFmtId="4" xfId="0" applyNumberFormat="1" applyFont="1" applyFill="1" applyBorder="1"/>
    <xf fontId="45" fillId="33" borderId="20" numFmtId="4" xfId="0" applyNumberFormat="1" applyFont="1" applyFill="1" applyBorder="1"/>
    <xf fontId="40" fillId="33" borderId="20" numFmtId="4" xfId="0" applyNumberFormat="1" applyFont="1" applyFill="1" applyBorder="1" applyAlignment="1">
      <alignment horizontal="right"/>
    </xf>
    <xf fontId="37" fillId="33" borderId="20" numFmtId="4" xfId="0" applyNumberFormat="1" applyFont="1" applyFill="1" applyBorder="1" applyAlignment="1">
      <alignment horizontal="right"/>
    </xf>
    <xf fontId="40" fillId="33" borderId="23" numFmtId="4" xfId="0" applyNumberFormat="1" applyFont="1" applyFill="1" applyBorder="1"/>
    <xf fontId="40" fillId="33" borderId="32" numFmtId="4" xfId="0" applyNumberFormat="1" applyFont="1" applyFill="1" applyBorder="1"/>
    <xf fontId="25" fillId="0" borderId="11" numFmtId="0" xfId="0" applyFont="1" applyBorder="1" applyAlignment="1">
      <alignment horizontal="center"/>
    </xf>
    <xf fontId="25" fillId="0" borderId="12" numFmtId="0" xfId="0" applyFont="1" applyBorder="1" applyAlignment="1">
      <alignment horizontal="center"/>
    </xf>
    <xf fontId="25" fillId="0" borderId="14" numFmtId="0" xfId="0" applyFont="1" applyBorder="1" applyAlignment="1">
      <alignment horizontal="center"/>
    </xf>
    <xf fontId="25" fillId="0" borderId="15" numFmtId="49" xfId="0" applyNumberFormat="1" applyFont="1" applyBorder="1" applyAlignment="1">
      <alignment horizontal="center"/>
    </xf>
    <xf fontId="25" fillId="0" borderId="18" numFmtId="0" xfId="0" applyFont="1" applyBorder="1" applyAlignment="1">
      <alignment horizontal="center"/>
    </xf>
    <xf fontId="28" fillId="33" borderId="35" numFmtId="4" xfId="0" applyNumberFormat="1" applyFont="1" applyFill="1" applyBorder="1" applyAlignment="1">
      <alignment horizontal="center"/>
    </xf>
    <xf fontId="43" fillId="33" borderId="23" numFmtId="4" xfId="0" applyNumberFormat="1" applyFont="1" applyFill="1" applyBorder="1"/>
    <xf fontId="28" fillId="33" borderId="40" numFmtId="4" xfId="0" applyNumberFormat="1" applyFont="1" applyFill="1" applyBorder="1" applyAlignment="1">
      <alignment horizontal="center"/>
    </xf>
    <xf fontId="33" fillId="33" borderId="20" numFmtId="4" xfId="0" applyNumberFormat="1" applyFont="1" applyFill="1" applyBorder="1"/>
    <xf fontId="27" fillId="33" borderId="35" numFmtId="4" xfId="0" applyNumberFormat="1" applyFont="1" applyFill="1" applyBorder="1" applyAlignment="1">
      <alignment horizontal="center"/>
    </xf>
    <xf fontId="46" fillId="33" borderId="20" numFmtId="4" xfId="0" applyNumberFormat="1" applyFont="1" applyFill="1" applyBorder="1"/>
    <xf fontId="33" fillId="33" borderId="33" numFmtId="4" xfId="0" applyNumberFormat="1" applyFont="1" applyFill="1" applyBorder="1"/>
    <xf fontId="27" fillId="33" borderId="36" numFmtId="4" xfId="0" applyNumberFormat="1" applyFont="1" applyFill="1" applyBorder="1" applyAlignment="1">
      <alignment horizontal="center"/>
    </xf>
    <xf fontId="23" fillId="33" borderId="20" numFmtId="4" xfId="0" applyNumberFormat="1" applyFont="1" applyFill="1" applyBorder="1" applyAlignment="1">
      <alignment horizontal="center"/>
    </xf>
    <xf fontId="41" fillId="33" borderId="20" numFmtId="4" xfId="0" applyNumberFormat="1" applyFont="1" applyFill="1" applyBorder="1" applyAlignment="1">
      <alignment horizontal="center"/>
    </xf>
    <xf fontId="41" fillId="33" borderId="35" numFmtId="4" xfId="0" applyNumberFormat="1" applyFont="1" applyFill="1" applyBorder="1" applyAlignment="1">
      <alignment horizontal="center"/>
    </xf>
    <xf fontId="28" fillId="33" borderId="20" numFmtId="4" xfId="0" applyNumberFormat="1" applyFont="1" applyFill="1" applyBorder="1" applyAlignment="1">
      <alignment horizontal="center"/>
    </xf>
    <xf fontId="28" fillId="33" borderId="35" numFmtId="0" xfId="0" applyFont="1" applyFill="1" applyBorder="1"/>
    <xf fontId="28" fillId="0" borderId="20" numFmtId="4" xfId="0" applyNumberFormat="1" applyFont="1" applyBorder="1" applyAlignment="1">
      <alignment horizontal="center"/>
    </xf>
    <xf fontId="28" fillId="0" borderId="35" numFmtId="4" xfId="0" applyNumberFormat="1" applyFont="1" applyBorder="1" applyAlignment="1">
      <alignment horizontal="center"/>
    </xf>
    <xf fontId="21" fillId="0" borderId="23" numFmtId="4" xfId="0" applyNumberFormat="1" applyFont="1" applyBorder="1" applyAlignment="1">
      <alignment horizontal="center"/>
    </xf>
    <xf fontId="21" fillId="0" borderId="40" numFmtId="4" xfId="0" applyNumberFormat="1" applyFont="1" applyBorder="1" applyAlignment="1">
      <alignment horizontal="center"/>
    </xf>
    <xf fontId="41" fillId="0" borderId="20" numFmtId="4" xfId="0" applyNumberFormat="1" applyFont="1" applyBorder="1" applyAlignment="1">
      <alignment horizontal="center"/>
    </xf>
    <xf fontId="41" fillId="0" borderId="35" numFmtId="4" xfId="0" applyNumberFormat="1" applyFont="1" applyBorder="1" applyAlignment="1">
      <alignment horizontal="center"/>
    </xf>
    <xf fontId="25" fillId="0" borderId="17" numFmtId="0" xfId="0" applyFont="1" applyBorder="1" applyAlignment="1">
      <alignment horizontal="center"/>
    </xf>
    <xf fontId="27" fillId="33" borderId="20" numFmtId="4" xfId="0" applyNumberFormat="1" applyFont="1" applyFill="1" applyBorder="1" applyAlignment="1">
      <alignment horizontal="center"/>
    </xf>
    <xf fontId="27" fillId="33" borderId="32" numFmtId="4" xfId="0" applyNumberFormat="1" applyFont="1" applyFill="1" applyBorder="1" applyAlignment="1">
      <alignment horizontal="center"/>
    </xf>
    <xf fontId="23" fillId="0" borderId="0" numFmtId="14" xfId="0" applyNumberFormat="1" applyFont="1" applyAlignment="1">
      <alignment horizontal="left"/>
    </xf>
    <xf fontId="36" fillId="0" borderId="10" numFmtId="0" xfId="0" applyFont="1" applyBorder="1"/>
    <xf fontId="25" fillId="0" borderId="13" numFmtId="0" xfId="0" applyFont="1" applyBorder="1"/>
    <xf fontId="25" fillId="0" borderId="16" numFmtId="0" xfId="0" applyFont="1" applyBorder="1"/>
    <xf fontId="47" fillId="33" borderId="19" numFmtId="49" xfId="0" applyNumberFormat="1" applyFont="1" applyFill="1" applyBorder="1"/>
    <xf fontId="25" fillId="33" borderId="19" numFmtId="49" xfId="0" applyNumberFormat="1" applyFont="1" applyFill="1" applyBorder="1"/>
    <xf fontId="25" fillId="33" borderId="20" numFmtId="4" xfId="0" applyNumberFormat="1" applyFont="1" applyFill="1" applyBorder="1" applyAlignment="1">
      <alignment horizontal="center"/>
    </xf>
    <xf fontId="25" fillId="33" borderId="35" numFmtId="4" xfId="0" applyNumberFormat="1" applyFont="1" applyFill="1" applyBorder="1" applyAlignment="1">
      <alignment horizontal="center"/>
    </xf>
    <xf fontId="25" fillId="0" borderId="20" numFmtId="4" xfId="0" applyNumberFormat="1" applyFont="1" applyBorder="1"/>
    <xf fontId="48" fillId="33" borderId="19" numFmtId="49" xfId="0" applyNumberFormat="1" applyFont="1" applyFill="1" applyBorder="1"/>
    <xf fontId="36" fillId="0" borderId="20" numFmtId="4" xfId="0" applyNumberFormat="1" applyFont="1" applyBorder="1"/>
    <xf fontId="42" fillId="33" borderId="20" numFmtId="4" xfId="0" applyNumberFormat="1" applyFont="1" applyFill="1" applyBorder="1" applyAlignment="1">
      <alignment horizontal="center"/>
    </xf>
    <xf fontId="42" fillId="33" borderId="35" numFmtId="4" xfId="0" applyNumberFormat="1" applyFont="1" applyFill="1" applyBorder="1" applyAlignment="1">
      <alignment horizontal="center"/>
    </xf>
    <xf fontId="47" fillId="33" borderId="19" numFmtId="0" xfId="0" applyFont="1" applyFill="1" applyBorder="1"/>
    <xf fontId="21" fillId="33" borderId="35" numFmtId="0" xfId="0" applyFont="1" applyFill="1" applyBorder="1"/>
    <xf fontId="25" fillId="0" borderId="20" numFmtId="4" xfId="0" applyNumberFormat="1" applyFont="1" applyBorder="1" applyAlignment="1">
      <alignment horizontal="right"/>
    </xf>
    <xf fontId="36" fillId="0" borderId="20" numFmtId="4" xfId="0" applyNumberFormat="1" applyFont="1" applyBorder="1" applyAlignment="1">
      <alignment horizontal="right"/>
    </xf>
    <xf fontId="21" fillId="0" borderId="20" numFmtId="4" xfId="0" applyNumberFormat="1" applyFont="1" applyBorder="1" applyAlignment="1">
      <alignment horizontal="center"/>
    </xf>
    <xf fontId="21" fillId="0" borderId="35" numFmtId="4" xfId="0" applyNumberFormat="1" applyFont="1" applyBorder="1" applyAlignment="1">
      <alignment horizontal="center"/>
    </xf>
    <xf fontId="25" fillId="0" borderId="32" numFmtId="4" xfId="0" applyNumberFormat="1" applyFont="1" applyBorder="1"/>
    <xf fontId="47" fillId="0" borderId="24" numFmtId="49" xfId="0" applyNumberFormat="1" applyFont="1" applyBorder="1"/>
    <xf fontId="25" fillId="0" borderId="19" numFmtId="49" xfId="0" applyNumberFormat="1" applyFont="1" applyBorder="1"/>
    <xf fontId="48" fillId="0" borderId="19" numFmtId="49" xfId="0" applyNumberFormat="1" applyFont="1" applyBorder="1"/>
    <xf fontId="42" fillId="0" borderId="20" numFmtId="0" xfId="0" applyFont="1" applyBorder="1"/>
    <xf fontId="42" fillId="0" borderId="20" numFmtId="4" xfId="0" applyNumberFormat="1" applyFont="1" applyBorder="1"/>
    <xf fontId="42" fillId="0" borderId="20" numFmtId="4" xfId="0" applyNumberFormat="1" applyFont="1" applyBorder="1" applyAlignment="1">
      <alignment horizontal="center"/>
    </xf>
    <xf fontId="42" fillId="0" borderId="35" numFmtId="4" xfId="0" applyNumberFormat="1" applyFont="1" applyBorder="1" applyAlignment="1">
      <alignment horizontal="center"/>
    </xf>
    <xf fontId="49" fillId="33" borderId="24" numFmtId="49" xfId="0" applyNumberFormat="1" applyFont="1" applyFill="1" applyBorder="1"/>
    <xf fontId="21" fillId="33" borderId="23" numFmtId="4" xfId="0" applyNumberFormat="1" applyFont="1" applyFill="1" applyBorder="1" applyAlignment="1">
      <alignment horizontal="center"/>
    </xf>
    <xf fontId="21" fillId="33" borderId="40" numFmtId="4" xfId="0" applyNumberFormat="1" applyFont="1" applyFill="1" applyBorder="1" applyAlignment="1">
      <alignment horizontal="center"/>
    </xf>
    <xf fontId="30" fillId="33" borderId="19" numFmtId="49" xfId="0" applyNumberFormat="1" applyFont="1" applyFill="1" applyBorder="1"/>
    <xf fontId="30" fillId="33" borderId="20" numFmtId="4" xfId="0" applyNumberFormat="1" applyFont="1" applyFill="1" applyBorder="1" applyAlignment="1">
      <alignment horizontal="right"/>
    </xf>
    <xf fontId="30" fillId="33" borderId="20" numFmtId="4" xfId="0" applyNumberFormat="1" applyFont="1" applyFill="1" applyBorder="1" applyAlignment="1">
      <alignment horizontal="center"/>
    </xf>
    <xf fontId="30" fillId="33" borderId="35" numFmtId="4" xfId="0" applyNumberFormat="1" applyFont="1" applyFill="1" applyBorder="1" applyAlignment="1">
      <alignment horizontal="center"/>
    </xf>
    <xf fontId="34" fillId="0" borderId="0" numFmtId="9" xfId="36" applyNumberFormat="1" applyFont="1"/>
    <xf fontId="30" fillId="33" borderId="19" numFmtId="9" xfId="36" applyNumberFormat="1" applyFont="1" applyFill="1" applyBorder="1"/>
    <xf fontId="30" fillId="33" borderId="20" numFmtId="168" xfId="36" applyNumberFormat="1" applyFont="1" applyFill="1" applyBorder="1"/>
    <xf fontId="30" fillId="33" borderId="20" numFmtId="9" xfId="36" applyNumberFormat="1" applyFont="1" applyFill="1" applyBorder="1" applyAlignment="1">
      <alignment horizontal="center"/>
    </xf>
    <xf fontId="30" fillId="33" borderId="35" numFmtId="9" xfId="36" applyNumberFormat="1" applyFont="1" applyFill="1" applyBorder="1" applyAlignment="1">
      <alignment horizontal="center"/>
    </xf>
    <xf fontId="25" fillId="0" borderId="19" numFmtId="2" xfId="0" applyNumberFormat="1" applyFont="1" applyBorder="1"/>
    <xf fontId="25" fillId="0" borderId="23" numFmtId="4" xfId="0" applyNumberFormat="1" applyFont="1" applyBorder="1"/>
    <xf fontId="50" fillId="33" borderId="19" numFmtId="49" xfId="0" applyNumberFormat="1" applyFont="1" applyFill="1" applyBorder="1"/>
    <xf fontId="30" fillId="33" borderId="31" numFmtId="49" xfId="0" applyNumberFormat="1" applyFont="1" applyFill="1" applyBorder="1"/>
    <xf fontId="30" fillId="33" borderId="32" numFmtId="4" xfId="0" applyNumberFormat="1" applyFont="1" applyFill="1" applyBorder="1"/>
    <xf fontId="30" fillId="33" borderId="32" numFmtId="4" xfId="0" applyNumberFormat="1" applyFont="1" applyFill="1" applyBorder="1" applyAlignment="1">
      <alignment horizontal="center"/>
    </xf>
    <xf fontId="30" fillId="33" borderId="36" numFmtId="4" xfId="0" applyNumberFormat="1" applyFont="1" applyFill="1" applyBorder="1" applyAlignment="1">
      <alignment horizontal="center"/>
    </xf>
    <xf fontId="25" fillId="0" borderId="33" numFmtId="2" xfId="0" applyNumberFormat="1" applyFont="1" applyBorder="1"/>
    <xf fontId="25" fillId="0" borderId="0" numFmtId="4" xfId="0" applyNumberFormat="1" applyFont="1"/>
    <xf fontId="36" fillId="0" borderId="0" numFmtId="4" xfId="0" applyNumberFormat="1" applyFont="1"/>
    <xf fontId="36" fillId="33" borderId="20" numFmtId="4" xfId="0" applyNumberFormat="1" applyFont="1" applyFill="1" applyBorder="1" applyAlignment="1">
      <alignment horizontal="center"/>
    </xf>
    <xf fontId="36" fillId="33" borderId="35" numFmtId="4" xfId="0" applyNumberFormat="1" applyFont="1" applyFill="1" applyBorder="1" applyAlignment="1">
      <alignment horizontal="center"/>
    </xf>
    <xf fontId="25" fillId="33" borderId="20" numFmtId="0" xfId="0" applyFont="1" applyFill="1" applyBorder="1"/>
    <xf fontId="25" fillId="33" borderId="35" numFmtId="0" xfId="0" applyFont="1" applyFill="1" applyBorder="1"/>
    <xf fontId="47" fillId="0" borderId="19" numFmtId="49" xfId="0" applyNumberFormat="1" applyFont="1" applyBorder="1"/>
    <xf fontId="25" fillId="0" borderId="20" numFmtId="4" xfId="0" applyNumberFormat="1" applyFont="1" applyBorder="1" applyAlignment="1">
      <alignment horizontal="center"/>
    </xf>
    <xf fontId="25" fillId="0" borderId="35" numFmtId="4" xfId="0" applyNumberFormat="1" applyFont="1" applyBorder="1" applyAlignment="1">
      <alignment horizontal="center"/>
    </xf>
    <xf fontId="25" fillId="0" borderId="23" numFmtId="4" xfId="0" applyNumberFormat="1" applyFont="1" applyBorder="1" applyAlignment="1">
      <alignment horizontal="center"/>
    </xf>
    <xf fontId="25" fillId="0" borderId="40" numFmtId="4" xfId="0" applyNumberFormat="1" applyFont="1" applyBorder="1" applyAlignment="1">
      <alignment horizontal="center"/>
    </xf>
    <xf fontId="47" fillId="33" borderId="24" numFmtId="49" xfId="0" applyNumberFormat="1" applyFont="1" applyFill="1" applyBorder="1"/>
    <xf fontId="25" fillId="33" borderId="23" numFmtId="4" xfId="0" applyNumberFormat="1" applyFont="1" applyFill="1" applyBorder="1"/>
    <xf fontId="25" fillId="33" borderId="23" numFmtId="4" xfId="0" applyNumberFormat="1" applyFont="1" applyFill="1" applyBorder="1" applyAlignment="1">
      <alignment horizontal="center"/>
    </xf>
    <xf fontId="25" fillId="33" borderId="40" numFmtId="4" xfId="0" applyNumberFormat="1" applyFont="1" applyFill="1" applyBorder="1" applyAlignment="1">
      <alignment horizontal="center"/>
    </xf>
    <xf fontId="25" fillId="33" borderId="31" numFmtId="49" xfId="0" applyNumberFormat="1" applyFont="1" applyFill="1" applyBorder="1"/>
    <xf fontId="25" fillId="33" borderId="32" numFmtId="4" xfId="0" applyNumberFormat="1" applyFont="1" applyFill="1" applyBorder="1"/>
    <xf fontId="25" fillId="33" borderId="33" numFmtId="2" xfId="0" applyNumberFormat="1" applyFont="1" applyFill="1" applyBorder="1"/>
    <xf fontId="25" fillId="33" borderId="32" numFmtId="4" xfId="0" applyNumberFormat="1" applyFont="1" applyFill="1" applyBorder="1" applyAlignment="1">
      <alignment horizontal="center"/>
    </xf>
    <xf fontId="25" fillId="33" borderId="36" numFmtId="4" xfId="0" applyNumberFormat="1" applyFont="1" applyFill="1" applyBorder="1" applyAlignment="1">
      <alignment horizontal="center"/>
    </xf>
    <xf fontId="21" fillId="0" borderId="0" numFmtId="0" xfId="0" applyFont="1"/>
    <xf fontId="25" fillId="0" borderId="19" numFmtId="4" xfId="0" applyNumberFormat="1" applyFont="1" applyBorder="1"/>
    <xf fontId="47" fillId="0" borderId="19" numFmtId="0" xfId="0" applyFont="1" applyBorder="1"/>
    <xf fontId="25" fillId="0" borderId="20" numFmtId="0" xfId="0" applyFont="1" applyBorder="1"/>
    <xf fontId="25" fillId="0" borderId="35" numFmtId="0" xfId="0" applyFont="1" applyBorder="1"/>
    <xf fontId="25" fillId="0" borderId="31" numFmtId="49" xfId="0" applyNumberFormat="1" applyFont="1" applyBorder="1"/>
    <xf fontId="25" fillId="0" borderId="32" numFmtId="4" xfId="0" applyNumberFormat="1" applyFont="1" applyBorder="1" applyAlignment="1">
      <alignment horizontal="center"/>
    </xf>
    <xf fontId="25" fillId="0" borderId="36" numFmtId="4" xfId="0" applyNumberFormat="1" applyFont="1" applyBorder="1" applyAlignment="1">
      <alignment horizontal="center"/>
    </xf>
    <xf fontId="47" fillId="0" borderId="37" numFmtId="49" xfId="0" applyNumberFormat="1" applyFont="1" applyBorder="1"/>
    <xf fontId="25" fillId="0" borderId="38" numFmtId="4" xfId="0" applyNumberFormat="1" applyFont="1" applyBorder="1"/>
    <xf fontId="25" fillId="0" borderId="38" numFmtId="4" xfId="0" applyNumberFormat="1" applyFont="1" applyBorder="1" applyAlignment="1">
      <alignment horizontal="center"/>
    </xf>
    <xf fontId="25" fillId="0" borderId="39" numFmtId="4" xfId="0" applyNumberFormat="1" applyFont="1" applyBorder="1" applyAlignment="1">
      <alignment horizontal="center"/>
    </xf>
    <xf fontId="36" fillId="0" borderId="20" numFmtId="0" xfId="0" applyFont="1" applyBorder="1"/>
    <xf fontId="36" fillId="0" borderId="20" numFmtId="4" xfId="0" applyNumberFormat="1" applyFont="1" applyBorder="1" applyAlignment="1">
      <alignment horizontal="center"/>
    </xf>
    <xf fontId="36" fillId="0" borderId="35" numFmtId="4" xfId="0" applyNumberFormat="1" applyFont="1" applyBorder="1" applyAlignment="1">
      <alignment horizontal="center"/>
    </xf>
    <xf fontId="25" fillId="0" borderId="0" numFmtId="0" xfId="0" applyFont="1"/>
    <xf fontId="42" fillId="0" borderId="35" numFmtId="0" xfId="0" applyFont="1" applyBorder="1"/>
    <xf fontId="21" fillId="0" borderId="38" numFmtId="4" xfId="0" applyNumberFormat="1" applyFont="1" applyBorder="1"/>
    <xf fontId="21" fillId="0" borderId="38" numFmtId="4" xfId="0" applyNumberFormat="1" applyFont="1" applyBorder="1" applyAlignment="1">
      <alignment horizontal="center"/>
    </xf>
    <xf fontId="21" fillId="0" borderId="39" numFmtId="4" xfId="0" applyNumberFormat="1" applyFont="1" applyBorder="1" applyAlignment="1">
      <alignment horizontal="center"/>
    </xf>
    <xf fontId="21" fillId="0" borderId="20" numFmtId="0" xfId="0" applyFont="1" applyBorder="1"/>
    <xf fontId="51" fillId="0" borderId="20" numFmtId="4" xfId="0" applyNumberFormat="1" applyFont="1" applyBorder="1"/>
    <xf fontId="51" fillId="0" borderId="20" numFmtId="4" xfId="0" applyNumberFormat="1" applyFont="1" applyBorder="1" applyAlignment="1">
      <alignment horizontal="center"/>
    </xf>
    <xf fontId="51" fillId="0" borderId="35" numFmtId="4" xfId="0" applyNumberFormat="1" applyFont="1" applyBorder="1" applyAlignment="1">
      <alignment horizontal="center"/>
    </xf>
    <xf fontId="52" fillId="0" borderId="20" numFmtId="0" xfId="0" applyFont="1" applyBorder="1"/>
    <xf fontId="52" fillId="0" borderId="35" numFmtId="0" xfId="0" applyFont="1" applyBorder="1"/>
    <xf fontId="53" fillId="0" borderId="20" numFmtId="4" xfId="0" applyNumberFormat="1" applyFont="1" applyBorder="1"/>
    <xf fontId="54" fillId="0" borderId="20" numFmtId="4" xfId="0" applyNumberFormat="1" applyFont="1" applyBorder="1"/>
    <xf fontId="51" fillId="0" borderId="23" numFmtId="4" xfId="0" applyNumberFormat="1" applyFont="1" applyBorder="1"/>
    <xf fontId="36" fillId="0" borderId="10" numFmtId="49" xfId="0" applyNumberFormat="1" applyFont="1" applyBorder="1"/>
    <xf fontId="25" fillId="0" borderId="13" numFmtId="49" xfId="0" applyNumberFormat="1" applyFont="1" applyBorder="1"/>
    <xf fontId="25" fillId="0" borderId="16" numFmtId="49" xfId="0" applyNumberFormat="1" applyFont="1" applyBorder="1"/>
    <xf fontId="25" fillId="0" borderId="41" numFmtId="0" xfId="0" applyFont="1" applyBorder="1"/>
    <xf fontId="23" fillId="0" borderId="0" numFmtId="4" xfId="0" applyNumberFormat="1" applyFont="1"/>
    <xf fontId="55" fillId="0" borderId="0" numFmtId="4" xfId="0" applyNumberFormat="1" applyFont="1"/>
    <xf fontId="36" fillId="0" borderId="23" numFmtId="4" xfId="0" applyNumberFormat="1" applyFont="1" applyBorder="1" applyAlignment="1">
      <alignment horizontal="right"/>
    </xf>
    <xf fontId="25" fillId="0" borderId="42" numFmtId="0" xfId="0" applyFont="1" applyBorder="1" applyAlignment="1">
      <alignment horizontal="center"/>
    </xf>
    <xf fontId="25" fillId="0" borderId="43" numFmtId="0" xfId="0" applyFont="1" applyBorder="1" applyAlignment="1">
      <alignment horizontal="center"/>
    </xf>
    <xf fontId="25" fillId="0" borderId="44" numFmtId="0" xfId="0" applyFont="1" applyBorder="1" applyAlignment="1">
      <alignment horizontal="center"/>
    </xf>
    <xf fontId="25" fillId="0" borderId="22" numFmtId="4" xfId="0" applyNumberFormat="1" applyFont="1" applyBorder="1"/>
    <xf fontId="25" fillId="0" borderId="15" numFmtId="0" xfId="0" applyFont="1" applyBorder="1"/>
    <xf fontId="36" fillId="0" borderId="22" numFmtId="4" xfId="0" applyNumberFormat="1" applyFont="1" applyBorder="1"/>
    <xf fontId="25" fillId="0" borderId="22" numFmtId="0" xfId="0" applyFont="1" applyBorder="1"/>
    <xf fontId="25" fillId="0" borderId="33" numFmtId="4" xfId="0" applyNumberFormat="1" applyFont="1" applyBorder="1"/>
    <xf fontId="25" fillId="0" borderId="33" numFmtId="0" xfId="0" applyFont="1" applyBorder="1"/>
    <xf fontId="25" fillId="0" borderId="25" numFmtId="4" xfId="0" applyNumberFormat="1" applyFont="1" applyBorder="1"/>
    <xf fontId="25" fillId="0" borderId="0" numFmtId="49" xfId="0" applyNumberFormat="1" applyFont="1"/>
    <xf fontId="25" fillId="0" borderId="0" numFmtId="4" xfId="0" applyNumberFormat="1" applyFont="1" applyAlignment="1">
      <alignment horizontal="center"/>
    </xf>
    <xf fontId="36" fillId="0" borderId="19" numFmtId="49" xfId="0" applyNumberFormat="1" applyFont="1" applyBorder="1"/>
    <xf fontId="25" fillId="0" borderId="39" numFmtId="4" xfId="0" applyNumberFormat="1" applyFont="1" applyBorder="1"/>
    <xf fontId="25" fillId="0" borderId="14" numFmtId="49" xfId="0" applyNumberFormat="1" applyFont="1" applyBorder="1" applyAlignment="1">
      <alignment horizontal="center"/>
    </xf>
    <xf fontId="25" fillId="0" borderId="43" numFmtId="0" xfId="0" applyFont="1" applyBorder="1"/>
    <xf fontId="25" fillId="0" borderId="20" numFmtId="2" xfId="0" applyNumberFormat="1" applyFont="1" applyBorder="1"/>
    <xf fontId="25" fillId="0" borderId="32" numFmtId="2" xfId="0" applyNumberFormat="1" applyFont="1" applyBorder="1"/>
    <xf fontId="25" fillId="0" borderId="38" numFmtId="0" xfId="0" applyFont="1" applyBorder="1"/>
    <xf fontId="25" fillId="0" borderId="39" numFmtId="0" xfId="0" applyFont="1" applyBorder="1"/>
    <xf fontId="56" fillId="0" borderId="19" numFmtId="49" xfId="0" applyNumberFormat="1" applyFont="1" applyBorder="1"/>
    <xf fontId="25" fillId="0" borderId="35" numFmtId="4" xfId="0" applyNumberFormat="1" applyFont="1" applyBorder="1"/>
    <xf fontId="36" fillId="0" borderId="35" numFmtId="4" xfId="0" applyNumberFormat="1" applyFont="1" applyBorder="1"/>
    <xf fontId="25" fillId="0" borderId="40" numFmtId="4" xfId="0" applyNumberFormat="1" applyFont="1" applyBorder="1"/>
    <xf fontId="25" fillId="0" borderId="45" numFmtId="2" xfId="0" applyNumberFormat="1" applyFont="1" applyBorder="1"/>
  </cellXfs>
  <cellStyles count="49">
    <cellStyle name="20 % – Zvýraznění1" xfId="1" builtinId="30"/>
    <cellStyle name="20 % – Zvýraznění2" xfId="2" builtinId="34"/>
    <cellStyle name="20 % – Zvýraznění3" xfId="3" builtinId="38"/>
    <cellStyle name="20 % – Zvýraznění4" xfId="4" builtinId="42"/>
    <cellStyle name="20 % – Zvýraznění5" xfId="5" builtinId="46"/>
    <cellStyle name="20 % – Zvýraznění6" xfId="6" builtinId="50"/>
    <cellStyle name="40 % – Zvýraznění1" xfId="7" builtinId="31"/>
    <cellStyle name="40 % – Zvýraznění2" xfId="8" builtinId="35"/>
    <cellStyle name="40 % – Zvýraznění3" xfId="9" builtinId="39"/>
    <cellStyle name="40 % – Zvýraznění4" xfId="10" builtinId="43"/>
    <cellStyle name="40 % – Zvýraznění5" xfId="11" builtinId="47"/>
    <cellStyle name="40 % – Zvýraznění6" xfId="12" builtinId="51"/>
    <cellStyle name="60 % – Zvýraznění1" xfId="13" builtinId="32"/>
    <cellStyle name="60 % – Zvýraznění2" xfId="14" builtinId="36"/>
    <cellStyle name="60 % – Zvýraznění3" xfId="15" builtinId="40"/>
    <cellStyle name="60 % – Zvýraznění4" xfId="16" builtinId="44"/>
    <cellStyle name="60 % – Zvýraznění5" xfId="17" builtinId="48"/>
    <cellStyle name="60 % – Zvýraznění6" xfId="18" builtinId="52"/>
    <cellStyle name="Celkem" xfId="19" builtinId="25"/>
    <cellStyle name="Čárka" xfId="20" builtinId="3"/>
    <cellStyle name="Čárky bez des. míst" xfId="21" builtinId="6"/>
    <cellStyle name="Hypertextový odkaz" xfId="22" builtinId="8"/>
    <cellStyle name="Chybně" xfId="23" builtinId="27"/>
    <cellStyle name="Kontrolní buňka" xfId="24" builtinId="23"/>
    <cellStyle name="Měna" xfId="25" builtinId="4"/>
    <cellStyle name="Měny bez des. míst" xfId="26" builtinId="7"/>
    <cellStyle name="Nadpis 1" xfId="27" builtinId="16"/>
    <cellStyle name="Nadpis 2" xfId="28" builtinId="17"/>
    <cellStyle name="Nadpis 3" xfId="29" builtinId="18"/>
    <cellStyle name="Nadpis 4" xfId="30" builtinId="19"/>
    <cellStyle name="Název" xfId="31" builtinId="15"/>
    <cellStyle name="Neutrální" xfId="32" builtinId="28"/>
    <cellStyle name="Normální" xfId="0" builtinId="0"/>
    <cellStyle name="Použitý hypertextový odkaz" xfId="33" builtinId="9"/>
    <cellStyle name="Poznámka" xfId="34" builtinId="10"/>
    <cellStyle name="Procenta" xfId="35" builtinId="5"/>
    <cellStyle name="Propojená buňka" xfId="36" builtinId="24"/>
    <cellStyle name="Správně" xfId="37" builtinId="26"/>
    <cellStyle name="Text upozornění" xfId="38" builtinId="11"/>
    <cellStyle name="Vstup" xfId="39" builtinId="20"/>
    <cellStyle name="Výpočet" xfId="40" builtinId="22"/>
    <cellStyle name="Výstup" xfId="41" builtinId="21"/>
    <cellStyle name="Vysvětlující text" xfId="42" builtinId="53"/>
    <cellStyle name="Zvýraznění 1" xfId="43" builtinId="29"/>
    <cellStyle name="Zvýraznění 2" xfId="44" builtinId="33"/>
    <cellStyle name="Zvýraznění 3" xfId="45" builtinId="37"/>
    <cellStyle name="Zvýraznění 4" xfId="46" builtinId="41"/>
    <cellStyle name="Zvýraznění 5" xfId="47" builtinId="45"/>
    <cellStyle name="Zvýraznění 6" xfId="48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worksheet" Target="worksheets/sheet15.xml"/><Relationship  Id="rId16" Type="http://schemas.openxmlformats.org/officeDocument/2006/relationships/worksheet" Target="worksheets/sheet16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19" Type="http://schemas.openxmlformats.org/officeDocument/2006/relationships/worksheet" Target="worksheets/sheet19.xml"/><Relationship  Id="rId2" Type="http://schemas.openxmlformats.org/officeDocument/2006/relationships/worksheet" Target="worksheets/sheet2.xml"/><Relationship  Id="rId20" Type="http://schemas.openxmlformats.org/officeDocument/2006/relationships/worksheet" Target="worksheets/sheet20.xml"/><Relationship  Id="rId21" Type="http://schemas.openxmlformats.org/officeDocument/2006/relationships/worksheet" Target="worksheets/sheet21.xml"/><Relationship  Id="rId22" Type="http://schemas.openxmlformats.org/officeDocument/2006/relationships/worksheet" Target="worksheets/sheet22.xml"/><Relationship  Id="rId23" Type="http://schemas.openxmlformats.org/officeDocument/2006/relationships/worksheet" Target="worksheets/sheet23.xml"/><Relationship  Id="rId24" Type="http://schemas.openxmlformats.org/officeDocument/2006/relationships/worksheet" Target="worksheets/sheet24.xml"/><Relationship  Id="rId25" Type="http://schemas.openxmlformats.org/officeDocument/2006/relationships/theme" Target="theme/theme1.xml"/><Relationship  Id="rId26" Type="http://schemas.openxmlformats.org/officeDocument/2006/relationships/sharedStrings" Target="sharedStrings.xml"/><Relationship  Id="rId27" Type="http://schemas.openxmlformats.org/officeDocument/2006/relationships/styles" Target="styles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I20" activeCellId="0" sqref="I20"/>
    </sheetView>
  </sheetViews>
  <sheetFormatPr baseColWidth="8" defaultRowHeight="12.75" customHeight="1"/>
  <cols>
    <col customWidth="1" min="1" max="1" style="1" width="29.855499999999999"/>
    <col customWidth="1" min="2" max="2" style="1" width="20.00390625"/>
    <col customWidth="1" min="3" max="3" style="1" width="19"/>
    <col customWidth="1" min="4" max="4" style="1" width="16.710899999999999"/>
    <col customWidth="1" min="5" max="5" style="1" width="13.8515625"/>
    <col customWidth="1" min="6" max="6" style="1" width="15"/>
    <col customWidth="1" min="7" max="7" style="1" width="0.140625"/>
    <col customWidth="1" min="8" max="257" style="1" width="9.1406200000000002"/>
  </cols>
  <sheetData>
    <row r="1" ht="15">
      <c r="A1" s="2" t="s">
        <v>0</v>
      </c>
      <c r="B1" s="2"/>
      <c r="C1" s="2"/>
      <c r="D1" s="2"/>
      <c r="E1" s="2"/>
      <c r="F1" s="2"/>
      <c r="G1" s="3"/>
    </row>
    <row r="2" ht="30" customHeight="1">
      <c r="A2" s="2"/>
      <c r="B2" s="2"/>
      <c r="C2" s="2"/>
      <c r="D2" s="2"/>
      <c r="E2" s="2"/>
      <c r="F2" s="2"/>
      <c r="G2" s="3"/>
    </row>
    <row r="3" ht="15">
      <c r="A3" s="4" t="s">
        <v>1</v>
      </c>
      <c r="B3" s="5" t="s">
        <v>2</v>
      </c>
      <c r="C3" s="5" t="s">
        <v>3</v>
      </c>
      <c r="D3" s="5" t="s">
        <v>3</v>
      </c>
      <c r="E3" s="6" t="s">
        <v>4</v>
      </c>
      <c r="F3" s="7" t="s">
        <v>5</v>
      </c>
      <c r="G3" s="3"/>
    </row>
    <row r="4" ht="15">
      <c r="A4" s="8" t="s">
        <v>6</v>
      </c>
      <c r="B4" s="9"/>
      <c r="C4" s="9"/>
      <c r="D4" s="9"/>
      <c r="E4" s="10"/>
      <c r="F4" s="11"/>
      <c r="G4" s="3"/>
    </row>
    <row r="5" ht="17.25" customHeight="1">
      <c r="A5" s="12"/>
      <c r="B5" s="13" t="s">
        <v>7</v>
      </c>
      <c r="C5" s="13" t="s">
        <v>7</v>
      </c>
      <c r="D5" s="13" t="s">
        <v>7</v>
      </c>
      <c r="E5" s="14"/>
      <c r="F5" s="15"/>
      <c r="G5" s="3"/>
    </row>
    <row r="6" ht="15">
      <c r="A6" s="16" t="s">
        <v>8</v>
      </c>
      <c r="B6" s="17"/>
      <c r="C6" s="18"/>
      <c r="D6" s="18"/>
      <c r="E6" s="19"/>
      <c r="F6" s="20"/>
      <c r="G6" s="21"/>
    </row>
    <row r="7" ht="14.25">
      <c r="A7" s="22" t="s">
        <v>9</v>
      </c>
      <c r="B7" s="18">
        <v>120567910</v>
      </c>
      <c r="C7" s="18">
        <v>59908513.079999998</v>
      </c>
      <c r="D7" s="18">
        <v>54110218.630000003</v>
      </c>
      <c r="E7" s="23">
        <f t="shared" ref="E7:E8" si="0">C7*100/B7</f>
        <v>49.688605434066162</v>
      </c>
      <c r="F7" s="24">
        <f t="shared" ref="F7:F45" si="1">100*C7/D7</f>
        <v>110.71571063064469</v>
      </c>
      <c r="G7" s="25">
        <v>1.0700000000000001</v>
      </c>
    </row>
    <row r="8" ht="14.25">
      <c r="A8" s="22" t="s">
        <v>10</v>
      </c>
      <c r="B8" s="18">
        <v>120567910</v>
      </c>
      <c r="C8" s="18">
        <v>60698816</v>
      </c>
      <c r="D8" s="18">
        <v>56586705.640000001</v>
      </c>
      <c r="E8" s="23">
        <f t="shared" si="0"/>
        <v>50.344089069803069</v>
      </c>
      <c r="F8" s="24">
        <f t="shared" si="1"/>
        <v>107.26691952374982</v>
      </c>
      <c r="G8" s="25">
        <v>79244.160000000003</v>
      </c>
    </row>
    <row r="9" ht="14.25">
      <c r="A9" s="26" t="s">
        <v>11</v>
      </c>
      <c r="B9" s="18">
        <v>0</v>
      </c>
      <c r="C9" s="27">
        <v>790302.92000000004</v>
      </c>
      <c r="D9" s="18">
        <v>2476487.0099999998</v>
      </c>
      <c r="E9" s="23" t="s">
        <v>12</v>
      </c>
      <c r="F9" s="24">
        <f t="shared" si="1"/>
        <v>31.912257839785724</v>
      </c>
      <c r="G9" s="25">
        <f>G8-G7</f>
        <v>79243.089999999997</v>
      </c>
    </row>
    <row r="10" ht="14.25">
      <c r="A10" s="22" t="s">
        <v>13</v>
      </c>
      <c r="B10" s="18">
        <v>1922000</v>
      </c>
      <c r="C10" s="28">
        <v>1333945.3899999999</v>
      </c>
      <c r="D10" s="28">
        <v>1235787.3300000001</v>
      </c>
      <c r="E10" s="23">
        <f>C10*100/B10</f>
        <v>69.404026534859511</v>
      </c>
      <c r="F10" s="24">
        <f t="shared" si="1"/>
        <v>107.94295730479773</v>
      </c>
      <c r="G10" s="25">
        <v>582.15999999999997</v>
      </c>
    </row>
    <row r="11" ht="15">
      <c r="A11" s="16" t="s">
        <v>14</v>
      </c>
      <c r="B11" s="29"/>
      <c r="C11" s="18"/>
      <c r="D11" s="18"/>
      <c r="E11" s="23"/>
      <c r="F11" s="24"/>
      <c r="G11" s="21"/>
    </row>
    <row r="12" ht="14.25">
      <c r="A12" s="22" t="s">
        <v>9</v>
      </c>
      <c r="B12" s="18">
        <v>23881565</v>
      </c>
      <c r="C12" s="18">
        <v>13134889.289999999</v>
      </c>
      <c r="D12" s="18">
        <v>12215309.470000001</v>
      </c>
      <c r="E12" s="23">
        <f t="shared" ref="E12:E43" si="2">C12*100/B12</f>
        <v>55.000119506405881</v>
      </c>
      <c r="F12" s="24">
        <f t="shared" si="1"/>
        <v>107.52809269596015</v>
      </c>
      <c r="G12" s="25">
        <v>18774.205279999998</v>
      </c>
    </row>
    <row r="13" ht="14.25">
      <c r="A13" s="22" t="s">
        <v>15</v>
      </c>
      <c r="B13" s="18">
        <v>23881565</v>
      </c>
      <c r="C13" s="18">
        <v>13730834.27</v>
      </c>
      <c r="D13" s="18">
        <v>12740764</v>
      </c>
      <c r="E13" s="23">
        <f t="shared" si="2"/>
        <v>57.495537959928505</v>
      </c>
      <c r="F13" s="24">
        <f t="shared" si="1"/>
        <v>107.77088618861475</v>
      </c>
      <c r="G13" s="25">
        <v>18483.04434</v>
      </c>
    </row>
    <row r="14" ht="14.25">
      <c r="A14" s="26" t="s">
        <v>11</v>
      </c>
      <c r="B14" s="18">
        <v>0</v>
      </c>
      <c r="C14" s="27">
        <v>595944.97999999998</v>
      </c>
      <c r="D14" s="18">
        <v>525454.53000000003</v>
      </c>
      <c r="E14" s="23" t="s">
        <v>12</v>
      </c>
      <c r="F14" s="24">
        <f t="shared" si="1"/>
        <v>113.41513793781547</v>
      </c>
      <c r="G14" s="25">
        <f>G13-G12</f>
        <v>-291.16093999999794</v>
      </c>
    </row>
    <row r="15" ht="14.25">
      <c r="A15" s="22" t="s">
        <v>13</v>
      </c>
      <c r="B15" s="18">
        <v>339000</v>
      </c>
      <c r="C15" s="28">
        <v>292279.33000000002</v>
      </c>
      <c r="D15" s="28">
        <v>215936.82000000001</v>
      </c>
      <c r="E15" s="23">
        <f t="shared" si="2"/>
        <v>86.218091445427731</v>
      </c>
      <c r="F15" s="24">
        <f t="shared" si="1"/>
        <v>135.35409570262263</v>
      </c>
      <c r="G15" s="25">
        <v>213.60997</v>
      </c>
    </row>
    <row r="16" ht="15">
      <c r="A16" s="16" t="s">
        <v>16</v>
      </c>
      <c r="B16" s="29"/>
      <c r="C16" s="18"/>
      <c r="D16" s="18"/>
      <c r="E16" s="23"/>
      <c r="F16" s="24"/>
      <c r="G16" s="21"/>
    </row>
    <row r="17" ht="14.25">
      <c r="A17" s="22" t="s">
        <v>9</v>
      </c>
      <c r="B17" s="18">
        <v>43356928</v>
      </c>
      <c r="C17" s="18">
        <v>19881464.760000002</v>
      </c>
      <c r="D17" s="18">
        <v>18486977.609999999</v>
      </c>
      <c r="E17" s="23">
        <f t="shared" si="2"/>
        <v>45.855335414907628</v>
      </c>
      <c r="F17" s="24">
        <f t="shared" si="1"/>
        <v>107.54307804887314</v>
      </c>
      <c r="G17" s="25">
        <v>34294.618770000001</v>
      </c>
    </row>
    <row r="18" ht="14.25">
      <c r="A18" s="22" t="s">
        <v>15</v>
      </c>
      <c r="B18" s="18">
        <v>43036928</v>
      </c>
      <c r="C18" s="18">
        <v>18705124</v>
      </c>
      <c r="D18" s="18">
        <v>16708921.380000001</v>
      </c>
      <c r="E18" s="23">
        <f t="shared" si="2"/>
        <v>43.462962783960791</v>
      </c>
      <c r="F18" s="24">
        <f t="shared" si="1"/>
        <v>111.9469268817638</v>
      </c>
      <c r="G18" s="25">
        <v>34322.123160000003</v>
      </c>
    </row>
    <row r="19" ht="14.25">
      <c r="A19" s="26" t="s">
        <v>11</v>
      </c>
      <c r="B19" s="18">
        <v>0</v>
      </c>
      <c r="C19" s="27">
        <v>-1176340.76</v>
      </c>
      <c r="D19" s="18">
        <v>-1778056.23</v>
      </c>
      <c r="E19" s="23" t="s">
        <v>12</v>
      </c>
      <c r="F19" s="24">
        <f t="shared" si="1"/>
        <v>66.158805337669222</v>
      </c>
      <c r="G19" s="25">
        <f>G18-G17</f>
        <v>27.504390000001877</v>
      </c>
    </row>
    <row r="20" ht="14.25">
      <c r="A20" s="22" t="s">
        <v>13</v>
      </c>
      <c r="B20" s="18">
        <v>0</v>
      </c>
      <c r="C20" s="28">
        <v>122134.91</v>
      </c>
      <c r="D20" s="28">
        <v>158767.34</v>
      </c>
      <c r="E20" s="23"/>
      <c r="F20" s="24">
        <f t="shared" si="1"/>
        <v>76.926973771809742</v>
      </c>
      <c r="G20" s="25">
        <v>706.45690999999999</v>
      </c>
    </row>
    <row r="21" ht="15">
      <c r="A21" s="30" t="s">
        <v>17</v>
      </c>
      <c r="B21" s="29"/>
      <c r="C21" s="18"/>
      <c r="D21" s="18"/>
      <c r="E21" s="23"/>
      <c r="F21" s="24"/>
      <c r="G21" s="21"/>
    </row>
    <row r="22" ht="14.25">
      <c r="A22" s="22" t="s">
        <v>9</v>
      </c>
      <c r="B22" s="18">
        <v>68604453</v>
      </c>
      <c r="C22" s="18">
        <v>32733499.899999999</v>
      </c>
      <c r="D22" s="18">
        <v>32139594.469999999</v>
      </c>
      <c r="E22" s="23">
        <f t="shared" si="2"/>
        <v>47.713374961243403</v>
      </c>
      <c r="F22" s="24">
        <f t="shared" si="1"/>
        <v>101.84789335333515</v>
      </c>
      <c r="G22" s="25">
        <v>49737.63076</v>
      </c>
    </row>
    <row r="23" ht="14.25">
      <c r="A23" s="22" t="s">
        <v>15</v>
      </c>
      <c r="B23" s="18">
        <v>68604453</v>
      </c>
      <c r="C23" s="18">
        <v>32783318.75</v>
      </c>
      <c r="D23" s="18">
        <v>32070031.050000001</v>
      </c>
      <c r="E23" s="23">
        <f t="shared" si="2"/>
        <v>47.785992477776915</v>
      </c>
      <c r="F23" s="24">
        <f t="shared" si="1"/>
        <v>102.22415656189393</v>
      </c>
      <c r="G23" s="25">
        <v>49899.798479999998</v>
      </c>
    </row>
    <row r="24" ht="14.25">
      <c r="A24" s="26" t="s">
        <v>11</v>
      </c>
      <c r="B24" s="18">
        <v>0</v>
      </c>
      <c r="C24" s="27">
        <v>49818.849999999999</v>
      </c>
      <c r="D24" s="18">
        <v>-69563.419999999998</v>
      </c>
      <c r="E24" s="23" t="s">
        <v>12</v>
      </c>
      <c r="F24" s="24">
        <f t="shared" si="1"/>
        <v>-71.616447264956207</v>
      </c>
      <c r="G24" s="25">
        <f>G23-G22</f>
        <v>162.16771999999764</v>
      </c>
    </row>
    <row r="25" ht="14.25">
      <c r="A25" s="22" t="s">
        <v>18</v>
      </c>
      <c r="B25" s="18">
        <v>50000</v>
      </c>
      <c r="C25" s="28">
        <v>217861.26000000001</v>
      </c>
      <c r="D25" s="28">
        <v>185663.53</v>
      </c>
      <c r="E25" s="23">
        <f t="shared" si="2"/>
        <v>435.72251999999997</v>
      </c>
      <c r="F25" s="24">
        <f t="shared" si="1"/>
        <v>117.34197879357352</v>
      </c>
      <c r="G25" s="25">
        <v>158.36017000000001</v>
      </c>
    </row>
    <row r="26" ht="15">
      <c r="A26" s="16" t="s">
        <v>19</v>
      </c>
      <c r="B26" s="31"/>
      <c r="C26" s="32"/>
      <c r="D26" s="32"/>
      <c r="E26" s="23"/>
      <c r="F26" s="24"/>
      <c r="G26" s="33"/>
    </row>
    <row r="27" ht="14.25">
      <c r="A27" s="22" t="s">
        <v>9</v>
      </c>
      <c r="B27" s="32">
        <v>60688224.399999999</v>
      </c>
      <c r="C27" s="32">
        <v>31109129.579999998</v>
      </c>
      <c r="D27" s="32">
        <v>30916598.25</v>
      </c>
      <c r="E27" s="23">
        <f t="shared" si="2"/>
        <v>51.260569719353995</v>
      </c>
      <c r="F27" s="24">
        <f t="shared" si="1"/>
        <v>100.62274422445554</v>
      </c>
      <c r="G27" s="34">
        <v>45463.410940000002</v>
      </c>
    </row>
    <row r="28" ht="14.25">
      <c r="A28" s="22" t="s">
        <v>15</v>
      </c>
      <c r="B28" s="32">
        <v>60688224.399999999</v>
      </c>
      <c r="C28" s="32">
        <v>31257690.66</v>
      </c>
      <c r="D28" s="32">
        <v>30696102.969999999</v>
      </c>
      <c r="E28" s="23">
        <f t="shared" si="2"/>
        <v>51.505363633607971</v>
      </c>
      <c r="F28" s="24">
        <f t="shared" si="1"/>
        <v>101.8295080992817</v>
      </c>
      <c r="G28" s="34">
        <v>45509.857530000001</v>
      </c>
    </row>
    <row r="29" ht="14.25">
      <c r="A29" s="26" t="s">
        <v>11</v>
      </c>
      <c r="B29" s="32">
        <v>0</v>
      </c>
      <c r="C29" s="27">
        <v>148561.07999999999</v>
      </c>
      <c r="D29" s="18">
        <v>-220495.28</v>
      </c>
      <c r="E29" s="23" t="s">
        <v>12</v>
      </c>
      <c r="F29" s="24">
        <f t="shared" si="1"/>
        <v>-67.376081701159308</v>
      </c>
      <c r="G29" s="34">
        <f>G28-G27</f>
        <v>46.44658999999956</v>
      </c>
    </row>
    <row r="30" ht="14.25">
      <c r="A30" s="22" t="s">
        <v>18</v>
      </c>
      <c r="B30" s="18">
        <v>130000</v>
      </c>
      <c r="C30" s="35">
        <v>123605.14999999999</v>
      </c>
      <c r="D30" s="35">
        <v>799214.5</v>
      </c>
      <c r="E30" s="23">
        <f t="shared" si="2"/>
        <v>95.080884615384619</v>
      </c>
      <c r="F30" s="24">
        <f t="shared" si="1"/>
        <v>15.465829261105748</v>
      </c>
      <c r="G30" s="25">
        <v>24.6326</v>
      </c>
    </row>
    <row r="31" ht="15">
      <c r="A31" s="16" t="s">
        <v>20</v>
      </c>
      <c r="B31" s="36"/>
      <c r="C31" s="18"/>
      <c r="D31" s="18"/>
      <c r="E31" s="23"/>
      <c r="F31" s="24"/>
      <c r="G31" s="37"/>
    </row>
    <row r="32" ht="14.25">
      <c r="A32" s="22" t="s">
        <v>9</v>
      </c>
      <c r="B32" s="32">
        <v>95112412</v>
      </c>
      <c r="C32" s="18">
        <v>47388767.020000003</v>
      </c>
      <c r="D32" s="18">
        <v>43571656.780000001</v>
      </c>
      <c r="E32" s="23">
        <f t="shared" si="2"/>
        <v>49.823956751301814</v>
      </c>
      <c r="F32" s="24">
        <f t="shared" si="1"/>
        <v>108.76053499474021</v>
      </c>
      <c r="G32" s="25">
        <v>65311.38622</v>
      </c>
    </row>
    <row r="33" ht="14.25">
      <c r="A33" s="22" t="s">
        <v>15</v>
      </c>
      <c r="B33" s="32">
        <v>95112412</v>
      </c>
      <c r="C33" s="32">
        <v>47699386.689999998</v>
      </c>
      <c r="D33" s="32">
        <v>44088396.100000001</v>
      </c>
      <c r="E33" s="23">
        <f t="shared" si="2"/>
        <v>50.150538386094134</v>
      </c>
      <c r="F33" s="24">
        <f t="shared" si="1"/>
        <v>108.19034237900071</v>
      </c>
      <c r="G33" s="25">
        <v>65417.077360000003</v>
      </c>
    </row>
    <row r="34" ht="14.25">
      <c r="A34" s="26" t="s">
        <v>11</v>
      </c>
      <c r="B34" s="32">
        <v>0</v>
      </c>
      <c r="C34" s="27">
        <v>310619.66999999998</v>
      </c>
      <c r="D34" s="18">
        <v>516739.32000000001</v>
      </c>
      <c r="E34" s="23" t="s">
        <v>12</v>
      </c>
      <c r="F34" s="24">
        <f t="shared" si="1"/>
        <v>60.111483291033473</v>
      </c>
      <c r="G34" s="34">
        <f>G33-G32</f>
        <v>105.69114000000263</v>
      </c>
    </row>
    <row r="35" ht="14.25">
      <c r="A35" s="22" t="s">
        <v>18</v>
      </c>
      <c r="B35" s="18">
        <v>700000</v>
      </c>
      <c r="C35" s="38">
        <v>520161.01000000001</v>
      </c>
      <c r="D35" s="38">
        <v>563631.51000000001</v>
      </c>
      <c r="E35" s="23">
        <f>SUM(C35*100/B35)</f>
        <v>74.308715714285711</v>
      </c>
      <c r="F35" s="24">
        <f t="shared" si="1"/>
        <v>92.287425520265884</v>
      </c>
      <c r="G35" s="25">
        <v>258.29678000000001</v>
      </c>
    </row>
    <row r="36" ht="15">
      <c r="A36" s="39" t="s">
        <v>21</v>
      </c>
      <c r="B36" s="40"/>
      <c r="C36" s="18"/>
      <c r="D36" s="18"/>
      <c r="E36" s="23"/>
      <c r="F36" s="24"/>
      <c r="G36" s="41"/>
    </row>
    <row r="37" ht="14.25">
      <c r="A37" s="42" t="s">
        <v>9</v>
      </c>
      <c r="B37" s="32">
        <v>73618190</v>
      </c>
      <c r="C37" s="18">
        <v>37524399.710000001</v>
      </c>
      <c r="D37" s="18">
        <v>36563830.469999999</v>
      </c>
      <c r="E37" s="23">
        <f t="shared" si="2"/>
        <v>50.971641261487143</v>
      </c>
      <c r="F37" s="24">
        <f t="shared" si="1"/>
        <v>102.62710232394315</v>
      </c>
      <c r="G37" s="25">
        <v>45834.479440000003</v>
      </c>
    </row>
    <row r="38" ht="14.25">
      <c r="A38" s="42" t="s">
        <v>15</v>
      </c>
      <c r="B38" s="32">
        <v>73618190</v>
      </c>
      <c r="C38" s="18">
        <v>38172624.850000001</v>
      </c>
      <c r="D38" s="18">
        <v>36765648.740000002</v>
      </c>
      <c r="E38" s="23">
        <f t="shared" si="2"/>
        <v>51.852164322431726</v>
      </c>
      <c r="F38" s="24">
        <f t="shared" si="1"/>
        <v>103.82687687615653</v>
      </c>
      <c r="G38" s="25">
        <v>46014.250939999998</v>
      </c>
    </row>
    <row r="39" ht="14.25">
      <c r="A39" s="43" t="s">
        <v>11</v>
      </c>
      <c r="B39" s="32">
        <v>0</v>
      </c>
      <c r="C39" s="27">
        <v>648225.14000000001</v>
      </c>
      <c r="D39" s="18">
        <v>201818.26999999999</v>
      </c>
      <c r="E39" s="23" t="s">
        <v>12</v>
      </c>
      <c r="F39" s="24">
        <f t="shared" si="1"/>
        <v>321.19249659607135</v>
      </c>
      <c r="G39" s="25">
        <f>G38-G37</f>
        <v>179.77149999999529</v>
      </c>
    </row>
    <row r="40" ht="14.25">
      <c r="A40" s="42" t="s">
        <v>18</v>
      </c>
      <c r="B40" s="18">
        <v>250000</v>
      </c>
      <c r="C40" s="35">
        <v>448737.76000000001</v>
      </c>
      <c r="D40" s="35">
        <v>373826.84000000003</v>
      </c>
      <c r="E40" s="23">
        <f>SUM(C40*100/B40)</f>
        <v>179.495104</v>
      </c>
      <c r="F40" s="24">
        <f t="shared" si="1"/>
        <v>120.0389356740677</v>
      </c>
      <c r="G40" s="25">
        <v>70.836190000000002</v>
      </c>
    </row>
    <row r="41" ht="15">
      <c r="A41" s="16" t="s">
        <v>22</v>
      </c>
      <c r="B41" s="44"/>
      <c r="C41" s="18"/>
      <c r="D41" s="18"/>
      <c r="E41" s="23"/>
      <c r="F41" s="24"/>
      <c r="G41" s="37"/>
    </row>
    <row r="42" ht="14.25">
      <c r="A42" s="22" t="s">
        <v>9</v>
      </c>
      <c r="B42" s="32">
        <v>38684045.840000004</v>
      </c>
      <c r="C42" s="18">
        <v>19578337.68</v>
      </c>
      <c r="D42" s="18">
        <v>18664971.989999998</v>
      </c>
      <c r="E42" s="23">
        <f t="shared" si="2"/>
        <v>50.610884293171949</v>
      </c>
      <c r="F42" s="24">
        <f t="shared" si="1"/>
        <v>104.89347474236419</v>
      </c>
      <c r="G42" s="25">
        <v>29796.743149999998</v>
      </c>
    </row>
    <row r="43" ht="14.25">
      <c r="A43" s="22" t="s">
        <v>15</v>
      </c>
      <c r="B43" s="32">
        <v>38929900</v>
      </c>
      <c r="C43" s="18">
        <v>19749445.539999999</v>
      </c>
      <c r="D43" s="18">
        <v>18665748.629999999</v>
      </c>
      <c r="E43" s="23">
        <f t="shared" si="2"/>
        <v>50.730789290493938</v>
      </c>
      <c r="F43" s="24">
        <f t="shared" si="1"/>
        <v>105.80580469329936</v>
      </c>
      <c r="G43" s="25">
        <v>29849.908070000001</v>
      </c>
    </row>
    <row r="44" ht="14.25">
      <c r="A44" s="26" t="s">
        <v>11</v>
      </c>
      <c r="B44" s="18">
        <v>0</v>
      </c>
      <c r="C44" s="45">
        <v>171107.85999999999</v>
      </c>
      <c r="D44" s="46">
        <v>776.63999999999999</v>
      </c>
      <c r="E44" s="23" t="s">
        <v>12</v>
      </c>
      <c r="F44" s="24">
        <f t="shared" si="1"/>
        <v>22031.811392665844</v>
      </c>
      <c r="G44" s="25">
        <f>G43-G42</f>
        <v>53.164920000002894</v>
      </c>
    </row>
    <row r="45" ht="14.25">
      <c r="A45" s="47" t="s">
        <v>18</v>
      </c>
      <c r="B45" s="46">
        <v>241000</v>
      </c>
      <c r="C45" s="48">
        <v>125245.5</v>
      </c>
      <c r="D45" s="48">
        <v>118189.5</v>
      </c>
      <c r="E45" s="49">
        <f>SUM(C45*100/B45)</f>
        <v>51.96908713692946</v>
      </c>
      <c r="F45" s="50">
        <f t="shared" si="1"/>
        <v>105.9700734836851</v>
      </c>
      <c r="G45" s="25">
        <v>173.94574</v>
      </c>
    </row>
    <row r="46" ht="15">
      <c r="A46" s="51" t="s">
        <v>23</v>
      </c>
      <c r="B46" s="52"/>
      <c r="C46" s="52"/>
      <c r="D46" s="53"/>
      <c r="E46" s="54"/>
      <c r="F46" s="55"/>
      <c r="G46" s="21"/>
    </row>
    <row r="47" ht="14.25">
      <c r="A47" s="22" t="s">
        <v>9</v>
      </c>
      <c r="B47" s="32">
        <v>27307000</v>
      </c>
      <c r="C47" s="18">
        <v>13298930.289999999</v>
      </c>
      <c r="D47" s="18">
        <v>12470268.33</v>
      </c>
      <c r="E47" s="23">
        <f t="shared" ref="E47:E60" si="3">C47*100/B47</f>
        <v>48.701542791225691</v>
      </c>
      <c r="F47" s="24">
        <f t="shared" ref="F47:F60" si="4">100*C47/D47</f>
        <v>106.64510127666195</v>
      </c>
      <c r="G47" s="25">
        <v>16345.164839999999</v>
      </c>
    </row>
    <row r="48" ht="14.25">
      <c r="A48" s="22" t="s">
        <v>15</v>
      </c>
      <c r="B48" s="32">
        <v>27307000</v>
      </c>
      <c r="C48" s="18">
        <v>13642257.689999999</v>
      </c>
      <c r="D48" s="18">
        <v>12494584.390000001</v>
      </c>
      <c r="E48" s="23">
        <f t="shared" si="3"/>
        <v>49.958829933716629</v>
      </c>
      <c r="F48" s="24">
        <f t="shared" si="4"/>
        <v>109.18536594877486</v>
      </c>
      <c r="G48" s="25">
        <v>16404.193940000001</v>
      </c>
    </row>
    <row r="49" ht="14.25">
      <c r="A49" s="26" t="s">
        <v>11</v>
      </c>
      <c r="B49" s="32">
        <v>0</v>
      </c>
      <c r="C49" s="27">
        <v>343327.40000000002</v>
      </c>
      <c r="D49" s="18">
        <v>24316.060000000001</v>
      </c>
      <c r="E49" s="23" t="s">
        <v>12</v>
      </c>
      <c r="F49" s="24">
        <f t="shared" si="4"/>
        <v>1411.9368022615506</v>
      </c>
      <c r="G49" s="25">
        <f>G48-G47</f>
        <v>59.029100000001563</v>
      </c>
    </row>
    <row r="50" ht="14.25">
      <c r="A50" s="22" t="s">
        <v>18</v>
      </c>
      <c r="B50" s="18">
        <v>70000</v>
      </c>
      <c r="C50" s="18">
        <v>5792</v>
      </c>
      <c r="D50" s="18">
        <v>45620</v>
      </c>
      <c r="E50" s="23">
        <f t="shared" si="3"/>
        <v>8.274285714285714</v>
      </c>
      <c r="F50" s="50">
        <f t="shared" si="4"/>
        <v>12.69618588338448</v>
      </c>
      <c r="G50" s="25">
        <v>62.417789999999997</v>
      </c>
    </row>
    <row r="51" ht="15">
      <c r="A51" s="16" t="s">
        <v>24</v>
      </c>
      <c r="B51" s="29"/>
      <c r="C51" s="29"/>
      <c r="D51" s="29"/>
      <c r="E51" s="23"/>
      <c r="F51" s="56"/>
      <c r="G51" s="21"/>
    </row>
    <row r="52" ht="14.25">
      <c r="A52" s="22" t="s">
        <v>9</v>
      </c>
      <c r="B52" s="32">
        <v>22786489</v>
      </c>
      <c r="C52" s="18">
        <v>10963123.300000001</v>
      </c>
      <c r="D52" s="18">
        <v>11081389.130000001</v>
      </c>
      <c r="E52" s="23">
        <f t="shared" si="3"/>
        <v>48.112384931263435</v>
      </c>
      <c r="F52" s="24">
        <f t="shared" si="4"/>
        <v>98.932752666542257</v>
      </c>
      <c r="G52" s="25">
        <v>15858.434520000001</v>
      </c>
    </row>
    <row r="53" ht="14.25">
      <c r="A53" s="22" t="s">
        <v>15</v>
      </c>
      <c r="B53" s="32">
        <v>22786489</v>
      </c>
      <c r="C53" s="18">
        <v>11276920.109999999</v>
      </c>
      <c r="D53" s="18">
        <v>11127580.609999999</v>
      </c>
      <c r="E53" s="23">
        <f t="shared" si="3"/>
        <v>49.48950279264173</v>
      </c>
      <c r="F53" s="24">
        <f t="shared" si="4"/>
        <v>101.34206621577555</v>
      </c>
      <c r="G53" s="25">
        <v>15935.33814</v>
      </c>
    </row>
    <row r="54" ht="14.25">
      <c r="A54" s="26" t="s">
        <v>11</v>
      </c>
      <c r="B54" s="32">
        <v>0</v>
      </c>
      <c r="C54" s="27">
        <v>313796.81</v>
      </c>
      <c r="D54" s="18">
        <v>46191.480000000003</v>
      </c>
      <c r="E54" s="23" t="s">
        <v>12</v>
      </c>
      <c r="F54" s="24">
        <f t="shared" si="4"/>
        <v>679.33915518619449</v>
      </c>
      <c r="G54" s="25">
        <f>G53-G52</f>
        <v>76.903619999999137</v>
      </c>
    </row>
    <row r="55" ht="14.25">
      <c r="A55" s="22" t="s">
        <v>18</v>
      </c>
      <c r="B55" s="18">
        <v>14982</v>
      </c>
      <c r="C55" s="18">
        <v>7491</v>
      </c>
      <c r="D55" s="18">
        <v>14791.5</v>
      </c>
      <c r="E55" s="23">
        <f t="shared" si="3"/>
        <v>50</v>
      </c>
      <c r="F55" s="50">
        <f t="shared" si="4"/>
        <v>50.643950917756818</v>
      </c>
      <c r="G55" s="25">
        <v>11.44739</v>
      </c>
    </row>
    <row r="56" ht="15">
      <c r="A56" s="57" t="s">
        <v>25</v>
      </c>
      <c r="B56" s="29"/>
      <c r="C56" s="58"/>
      <c r="D56" s="58"/>
      <c r="E56" s="23"/>
      <c r="F56" s="56"/>
      <c r="G56" s="59"/>
    </row>
    <row r="57" ht="14.25">
      <c r="A57" s="60" t="s">
        <v>9</v>
      </c>
      <c r="B57" s="61">
        <v>18747724.800000001</v>
      </c>
      <c r="C57" s="28">
        <v>9631587.6300000008</v>
      </c>
      <c r="D57" s="28">
        <v>9469318.0500000007</v>
      </c>
      <c r="E57" s="23">
        <f t="shared" si="3"/>
        <v>51.374701371763258</v>
      </c>
      <c r="F57" s="24">
        <f t="shared" si="4"/>
        <v>101.71363533406718</v>
      </c>
      <c r="G57" s="62">
        <v>12901.336600000001</v>
      </c>
    </row>
    <row r="58" ht="14.25">
      <c r="A58" s="60" t="s">
        <v>15</v>
      </c>
      <c r="B58" s="61">
        <v>18747724.800000001</v>
      </c>
      <c r="C58" s="28">
        <v>9634126.9700000007</v>
      </c>
      <c r="D58" s="28">
        <v>9006867.6699999999</v>
      </c>
      <c r="E58" s="23">
        <f t="shared" si="3"/>
        <v>51.388246162008954</v>
      </c>
      <c r="F58" s="24">
        <f t="shared" si="4"/>
        <v>106.96423354913131</v>
      </c>
      <c r="G58" s="62">
        <v>12905.188200000001</v>
      </c>
    </row>
    <row r="59" ht="14.25">
      <c r="A59" s="63" t="s">
        <v>11</v>
      </c>
      <c r="B59" s="61">
        <v>0</v>
      </c>
      <c r="C59" s="64">
        <v>2539.3400000000001</v>
      </c>
      <c r="D59" s="28">
        <v>-462450.38</v>
      </c>
      <c r="E59" s="23" t="s">
        <v>12</v>
      </c>
      <c r="F59" s="24">
        <f t="shared" si="4"/>
        <v>-0.54910539807535674</v>
      </c>
      <c r="G59" s="62">
        <f>G58-G57</f>
        <v>3.8515999999999622</v>
      </c>
    </row>
    <row r="60" ht="14.25">
      <c r="A60" s="65" t="s">
        <v>18</v>
      </c>
      <c r="B60" s="66">
        <v>135000</v>
      </c>
      <c r="C60" s="67">
        <v>64546.199999999997</v>
      </c>
      <c r="D60" s="67">
        <v>151566</v>
      </c>
      <c r="E60" s="68">
        <f t="shared" si="3"/>
        <v>47.811999999999998</v>
      </c>
      <c r="F60" s="69">
        <f t="shared" si="4"/>
        <v>42.586200071256087</v>
      </c>
      <c r="G60" s="70">
        <v>174.67877999999999</v>
      </c>
    </row>
    <row r="61" ht="15">
      <c r="A61" s="71"/>
      <c r="B61" s="72"/>
      <c r="C61" s="72"/>
      <c r="D61" s="73"/>
      <c r="E61" s="74"/>
      <c r="F61" s="75"/>
      <c r="G61" s="76"/>
    </row>
    <row r="62" ht="14.25">
      <c r="A62" s="77" t="s">
        <v>26</v>
      </c>
      <c r="B62" s="78"/>
      <c r="C62" s="78"/>
      <c r="D62" s="78"/>
      <c r="E62" s="79"/>
      <c r="F62" s="78"/>
      <c r="G62" s="78"/>
    </row>
    <row r="63" ht="14.25">
      <c r="A63" s="80" t="s">
        <v>27</v>
      </c>
      <c r="B63" s="78"/>
      <c r="C63" s="78"/>
      <c r="D63" s="78"/>
      <c r="E63" s="79"/>
      <c r="F63" s="78"/>
      <c r="G63" s="78"/>
    </row>
    <row r="64" ht="14.25">
      <c r="E64" s="77"/>
    </row>
    <row r="65" ht="15">
      <c r="E65" s="77"/>
    </row>
    <row r="66" ht="15">
      <c r="E66" s="77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4.25">
      <c r="E72" s="81"/>
    </row>
    <row r="73" ht="14.25">
      <c r="E73" s="81"/>
    </row>
  </sheetData>
  <mergeCells count="6">
    <mergeCell ref="A1:F2"/>
    <mergeCell ref="B3:B4"/>
    <mergeCell ref="C3:C4"/>
    <mergeCell ref="D3:D4"/>
    <mergeCell ref="E3:E5"/>
    <mergeCell ref="F3:F5"/>
  </mergeCells>
  <printOptions headings="0" gridLines="0" horizontalCentered="1" verticalCentered="1"/>
  <pageMargins left="0.31496062992125984" right="0.31496062992125984" top="0.15748031496062992" bottom="0.15748031496062992" header="0.31496099999999999" footer="0.31496099999999999"/>
  <pageSetup paperSize="9" scale="87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2.75" customHeight="1"/>
  <cols>
    <col customWidth="1" min="1" max="1" width="29.855499999999999"/>
    <col customWidth="1" min="2" max="2" width="12.5703"/>
    <col customWidth="1" min="3" max="3" width="14.2852"/>
    <col customWidth="1" min="4" max="4" width="6.4257799999999996"/>
    <col customWidth="1" min="5" max="5" width="15"/>
    <col customWidth="1" min="6" max="6" width="0.140625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67</v>
      </c>
      <c r="B2" s="86"/>
      <c r="C2" s="86"/>
      <c r="D2" s="86"/>
      <c r="E2" s="86"/>
      <c r="F2" s="3"/>
    </row>
    <row r="3" ht="15.75">
      <c r="A3" s="4" t="s">
        <v>1</v>
      </c>
      <c r="B3" s="89" t="s">
        <v>36</v>
      </c>
      <c r="C3" s="89" t="s">
        <v>52</v>
      </c>
      <c r="D3" s="89" t="s">
        <v>38</v>
      </c>
      <c r="E3" s="112" t="s">
        <v>39</v>
      </c>
      <c r="F3" s="3"/>
    </row>
    <row r="4" ht="15.75">
      <c r="A4" s="122" t="s">
        <v>6</v>
      </c>
      <c r="B4" s="93">
        <v>2020</v>
      </c>
      <c r="C4" s="93">
        <v>2020</v>
      </c>
      <c r="D4" s="93" t="s">
        <v>40</v>
      </c>
      <c r="E4" s="113" t="s">
        <v>66</v>
      </c>
      <c r="F4" s="124"/>
    </row>
    <row r="5" ht="16.5">
      <c r="A5" s="12"/>
      <c r="B5" s="13" t="s">
        <v>7</v>
      </c>
      <c r="C5" s="13" t="s">
        <v>7</v>
      </c>
      <c r="D5" s="13"/>
      <c r="E5" s="114"/>
      <c r="F5" s="124"/>
    </row>
    <row r="6" ht="15.75">
      <c r="A6" s="16" t="s">
        <v>8</v>
      </c>
      <c r="B6" s="17"/>
      <c r="C6" s="17"/>
      <c r="D6" s="19"/>
      <c r="E6" s="99"/>
      <c r="F6" s="126"/>
    </row>
    <row r="7" ht="15.75">
      <c r="A7" s="22" t="s">
        <v>9</v>
      </c>
      <c r="B7" s="18">
        <v>71928450</v>
      </c>
      <c r="C7" s="18">
        <v>37940509.020000003</v>
      </c>
      <c r="D7" s="152">
        <f t="shared" ref="D7:D8" si="22">C7/B7*100</f>
        <v>52.747569313672138</v>
      </c>
      <c r="E7" s="100"/>
      <c r="F7" s="101">
        <v>80448.089999999997</v>
      </c>
    </row>
    <row r="8" ht="15.75">
      <c r="A8" s="22" t="s">
        <v>10</v>
      </c>
      <c r="B8" s="18">
        <v>71314040</v>
      </c>
      <c r="C8" s="18">
        <v>35517556.670000002</v>
      </c>
      <c r="D8" s="152">
        <f t="shared" si="22"/>
        <v>49.80443776569102</v>
      </c>
      <c r="E8" s="100"/>
      <c r="F8" s="101">
        <v>79244.160000000003</v>
      </c>
    </row>
    <row r="9" ht="15.75">
      <c r="A9" s="26" t="s">
        <v>11</v>
      </c>
      <c r="B9" s="18">
        <v>0</v>
      </c>
      <c r="C9" s="27">
        <v>-2032883.72</v>
      </c>
      <c r="D9" s="152" t="s">
        <v>68</v>
      </c>
      <c r="E9" s="100"/>
      <c r="F9" s="127">
        <f>F8-F7</f>
        <v>-1203.929999999993</v>
      </c>
    </row>
    <row r="10" ht="15.75">
      <c r="A10" s="22" t="s">
        <v>13</v>
      </c>
      <c r="B10" s="18">
        <v>614410</v>
      </c>
      <c r="C10" s="18">
        <v>390068.63</v>
      </c>
      <c r="D10" s="152">
        <f>C10/B10*100</f>
        <v>63.486699435230541</v>
      </c>
      <c r="E10" s="100"/>
      <c r="F10" s="101">
        <v>582.15999999999997</v>
      </c>
    </row>
    <row r="11" ht="15.75">
      <c r="A11" s="16" t="s">
        <v>14</v>
      </c>
      <c r="B11" s="102"/>
      <c r="C11" s="102"/>
      <c r="D11" s="153"/>
      <c r="E11" s="154"/>
      <c r="F11" s="126"/>
    </row>
    <row r="12" ht="15.75">
      <c r="A12" s="22" t="s">
        <v>9</v>
      </c>
      <c r="B12" s="18">
        <v>20426000</v>
      </c>
      <c r="C12" s="18">
        <v>8240171.4500000002</v>
      </c>
      <c r="D12" s="152">
        <f t="shared" ref="D12:D63" si="23">C12/B12*100</f>
        <v>40.34158156271419</v>
      </c>
      <c r="E12" s="100">
        <v>82.329999999999998</v>
      </c>
      <c r="F12" s="101">
        <v>18774.205279999998</v>
      </c>
    </row>
    <row r="13" ht="15.75">
      <c r="A13" s="22" t="s">
        <v>15</v>
      </c>
      <c r="B13" s="18">
        <v>20426000</v>
      </c>
      <c r="C13" s="18">
        <v>8223209.5999999996</v>
      </c>
      <c r="D13" s="152">
        <f t="shared" si="23"/>
        <v>40.258541075100361</v>
      </c>
      <c r="E13" s="100">
        <v>81.420000000000002</v>
      </c>
      <c r="F13" s="101">
        <v>18483.04434</v>
      </c>
    </row>
    <row r="14" ht="15.75">
      <c r="A14" s="26" t="s">
        <v>11</v>
      </c>
      <c r="B14" s="18">
        <v>0</v>
      </c>
      <c r="C14" s="27">
        <v>-16961.849999999999</v>
      </c>
      <c r="D14" s="152" t="s">
        <v>68</v>
      </c>
      <c r="E14" s="100"/>
      <c r="F14" s="127">
        <f>F13-F12</f>
        <v>-291.16093999999794</v>
      </c>
    </row>
    <row r="15" ht="15.75">
      <c r="A15" s="22" t="s">
        <v>13</v>
      </c>
      <c r="B15" s="18">
        <v>150000</v>
      </c>
      <c r="C15" s="18">
        <v>92975.589999999997</v>
      </c>
      <c r="D15" s="152">
        <f t="shared" si="23"/>
        <v>61.983726666666662</v>
      </c>
      <c r="E15" s="100">
        <v>59.140000000000001</v>
      </c>
      <c r="F15" s="101">
        <v>213.60997</v>
      </c>
    </row>
    <row r="16" ht="15.75">
      <c r="A16" s="16" t="s">
        <v>16</v>
      </c>
      <c r="B16" s="29"/>
      <c r="C16" s="29"/>
      <c r="D16" s="155"/>
      <c r="E16" s="144"/>
      <c r="F16" s="17"/>
    </row>
    <row r="17" ht="15.75">
      <c r="A17" s="22" t="s">
        <v>9</v>
      </c>
      <c r="B17" s="18">
        <v>32700832.52</v>
      </c>
      <c r="C17" s="18">
        <v>12641780.27</v>
      </c>
      <c r="D17" s="152">
        <f t="shared" si="23"/>
        <v>38.658894272089924</v>
      </c>
      <c r="E17" s="100">
        <v>36.859999999999999</v>
      </c>
      <c r="F17" s="101">
        <v>34294.618770000001</v>
      </c>
    </row>
    <row r="18" ht="15.75">
      <c r="A18" s="22" t="s">
        <v>15</v>
      </c>
      <c r="B18" s="18">
        <v>32700832.52</v>
      </c>
      <c r="C18" s="18">
        <v>12612642.310000001</v>
      </c>
      <c r="D18" s="152">
        <v>38.57</v>
      </c>
      <c r="E18" s="100">
        <v>36.75</v>
      </c>
      <c r="F18" s="101">
        <v>34322.123160000003</v>
      </c>
    </row>
    <row r="19" ht="15.75">
      <c r="A19" s="26" t="s">
        <v>11</v>
      </c>
      <c r="B19" s="18">
        <v>0</v>
      </c>
      <c r="C19" s="27">
        <v>-29137.959999999999</v>
      </c>
      <c r="D19" s="152" t="s">
        <v>68</v>
      </c>
      <c r="E19" s="100"/>
      <c r="F19" s="127">
        <f>F18-F17</f>
        <v>27.504390000001877</v>
      </c>
    </row>
    <row r="20" ht="15.75">
      <c r="A20" s="22" t="s">
        <v>13</v>
      </c>
      <c r="B20" s="18">
        <v>0</v>
      </c>
      <c r="C20" s="18">
        <v>-58107.279999999999</v>
      </c>
      <c r="D20" s="152"/>
      <c r="E20" s="100"/>
      <c r="F20" s="101">
        <v>706.45690999999999</v>
      </c>
    </row>
    <row r="21" ht="15.75">
      <c r="A21" s="30" t="s">
        <v>17</v>
      </c>
      <c r="B21" s="29"/>
      <c r="C21" s="29"/>
      <c r="D21" s="155"/>
      <c r="E21" s="144"/>
      <c r="F21" s="17"/>
    </row>
    <row r="22" ht="15.75">
      <c r="A22" s="22" t="s">
        <v>9</v>
      </c>
      <c r="B22" s="18">
        <v>56524786</v>
      </c>
      <c r="C22" s="18">
        <v>25371239.309999999</v>
      </c>
      <c r="D22" s="152">
        <f t="shared" si="23"/>
        <v>44.885157654555293</v>
      </c>
      <c r="E22" s="100">
        <v>96.799999999999997</v>
      </c>
      <c r="F22" s="101">
        <v>49737.63076</v>
      </c>
    </row>
    <row r="23" ht="15.75">
      <c r="A23" s="22" t="s">
        <v>15</v>
      </c>
      <c r="B23" s="18">
        <v>56524786</v>
      </c>
      <c r="C23" s="18">
        <v>25337502.030000001</v>
      </c>
      <c r="D23" s="152">
        <f t="shared" si="23"/>
        <v>44.825471838141944</v>
      </c>
      <c r="E23" s="100">
        <v>96.159999999999997</v>
      </c>
      <c r="F23" s="101">
        <v>49899.798479999998</v>
      </c>
    </row>
    <row r="24" ht="15.75">
      <c r="A24" s="26" t="s">
        <v>11</v>
      </c>
      <c r="B24" s="18">
        <v>0</v>
      </c>
      <c r="C24" s="27">
        <v>-33737.279999999999</v>
      </c>
      <c r="D24" s="152" t="s">
        <v>68</v>
      </c>
      <c r="E24" s="100"/>
      <c r="F24" s="127">
        <f>F23-F22</f>
        <v>162.16771999999764</v>
      </c>
    </row>
    <row r="25" ht="15.75">
      <c r="A25" s="22" t="s">
        <v>18</v>
      </c>
      <c r="B25" s="18">
        <v>85000</v>
      </c>
      <c r="C25" s="18">
        <v>33422.209999999999</v>
      </c>
      <c r="D25" s="152">
        <f t="shared" si="23"/>
        <v>39.320247058823526</v>
      </c>
      <c r="E25" s="100"/>
      <c r="F25" s="101">
        <v>158.36017000000001</v>
      </c>
    </row>
    <row r="26" ht="15.75">
      <c r="A26" s="16" t="s">
        <v>19</v>
      </c>
      <c r="B26" s="31"/>
      <c r="C26" s="31"/>
      <c r="D26" s="31"/>
      <c r="E26" s="156"/>
      <c r="F26" s="103"/>
    </row>
    <row r="27" ht="15.75">
      <c r="A27" s="22" t="s">
        <v>9</v>
      </c>
      <c r="B27" s="32">
        <v>49447098.469999999</v>
      </c>
      <c r="C27" s="32">
        <v>21462372.43</v>
      </c>
      <c r="D27" s="152">
        <f t="shared" si="23"/>
        <v>43.404715532543158</v>
      </c>
      <c r="E27" s="100">
        <v>94.510000000000005</v>
      </c>
      <c r="F27" s="104">
        <v>45463.410940000002</v>
      </c>
    </row>
    <row r="28" ht="15.75">
      <c r="A28" s="22" t="s">
        <v>15</v>
      </c>
      <c r="B28" s="32">
        <v>49522098.469999999</v>
      </c>
      <c r="C28" s="32">
        <v>21650926.300000001</v>
      </c>
      <c r="D28" s="152">
        <f t="shared" si="23"/>
        <v>43.719727089343593</v>
      </c>
      <c r="E28" s="100">
        <v>95.730000000000004</v>
      </c>
      <c r="F28" s="104">
        <v>45509.857530000001</v>
      </c>
    </row>
    <row r="29" ht="15.75">
      <c r="A29" s="26" t="s">
        <v>11</v>
      </c>
      <c r="B29" s="32">
        <v>75000</v>
      </c>
      <c r="C29" s="105">
        <v>188553.87</v>
      </c>
      <c r="D29" s="152"/>
      <c r="E29" s="100"/>
      <c r="F29" s="128">
        <f>F28-F27</f>
        <v>46.44658999999956</v>
      </c>
    </row>
    <row r="30" ht="15.75">
      <c r="A30" s="22" t="s">
        <v>18</v>
      </c>
      <c r="B30" s="18">
        <v>75000</v>
      </c>
      <c r="C30" s="18">
        <v>36155.440000000002</v>
      </c>
      <c r="D30" s="152"/>
      <c r="E30" s="100"/>
      <c r="F30" s="101">
        <v>24.6326</v>
      </c>
    </row>
    <row r="31" ht="15.75">
      <c r="A31" s="16" t="s">
        <v>57</v>
      </c>
      <c r="B31" s="36"/>
      <c r="C31" s="36"/>
      <c r="D31" s="157"/>
      <c r="E31" s="158"/>
      <c r="F31" s="106"/>
    </row>
    <row r="32" ht="15.75">
      <c r="A32" s="22" t="s">
        <v>9</v>
      </c>
      <c r="B32" s="32">
        <v>70372934</v>
      </c>
      <c r="C32" s="18">
        <v>29160061.129999999</v>
      </c>
      <c r="D32" s="152">
        <f t="shared" si="23"/>
        <v>41.436472053303902</v>
      </c>
      <c r="E32" s="100">
        <v>95.75</v>
      </c>
      <c r="F32" s="101">
        <v>65311.38622</v>
      </c>
    </row>
    <row r="33" ht="15.75">
      <c r="A33" s="22" t="s">
        <v>15</v>
      </c>
      <c r="B33" s="32">
        <v>70372934</v>
      </c>
      <c r="C33" s="18">
        <v>29866485.129999999</v>
      </c>
      <c r="D33" s="152">
        <f t="shared" si="23"/>
        <v>42.440301167491469</v>
      </c>
      <c r="E33" s="100">
        <v>95.549999999999997</v>
      </c>
      <c r="F33" s="101">
        <v>65417.077360000003</v>
      </c>
    </row>
    <row r="34" ht="15.75">
      <c r="A34" s="26" t="s">
        <v>11</v>
      </c>
      <c r="B34" s="32">
        <v>0</v>
      </c>
      <c r="C34" s="105">
        <v>706424</v>
      </c>
      <c r="D34" s="152" t="s">
        <v>68</v>
      </c>
      <c r="E34" s="100" t="s">
        <v>68</v>
      </c>
      <c r="F34" s="128">
        <f>F33-F32</f>
        <v>105.69114000000263</v>
      </c>
    </row>
    <row r="35" ht="15.75">
      <c r="A35" s="22" t="s">
        <v>18</v>
      </c>
      <c r="B35" s="18">
        <v>140000</v>
      </c>
      <c r="C35" s="18">
        <v>83347.399999999994</v>
      </c>
      <c r="D35" s="152">
        <f t="shared" si="23"/>
        <v>59.533857142857137</v>
      </c>
      <c r="E35" s="100">
        <v>26.039999999999999</v>
      </c>
      <c r="F35" s="101">
        <v>258.29678000000001</v>
      </c>
    </row>
    <row r="36" ht="15.75">
      <c r="A36" s="39" t="s">
        <v>21</v>
      </c>
      <c r="B36" s="40"/>
      <c r="C36" s="40"/>
      <c r="D36" s="159"/>
      <c r="E36" s="160"/>
      <c r="F36" s="40"/>
    </row>
    <row r="37" ht="15.75">
      <c r="A37" s="42" t="s">
        <v>9</v>
      </c>
      <c r="B37" s="32">
        <v>63862093</v>
      </c>
      <c r="C37" s="18">
        <v>26429377.18</v>
      </c>
      <c r="D37" s="152">
        <f t="shared" si="23"/>
        <v>41.385078281101748</v>
      </c>
      <c r="E37" s="100">
        <v>108.91</v>
      </c>
      <c r="F37" s="101">
        <v>45834.479440000003</v>
      </c>
    </row>
    <row r="38" ht="15.75">
      <c r="A38" s="42" t="s">
        <v>15</v>
      </c>
      <c r="B38" s="32">
        <v>63862093</v>
      </c>
      <c r="C38" s="18">
        <v>25849804.600000001</v>
      </c>
      <c r="D38" s="152">
        <f t="shared" si="23"/>
        <v>40.477540565418053</v>
      </c>
      <c r="E38" s="100">
        <v>108.03</v>
      </c>
      <c r="F38" s="101">
        <v>46014.250939999998</v>
      </c>
    </row>
    <row r="39" ht="15.75">
      <c r="A39" s="43" t="s">
        <v>11</v>
      </c>
      <c r="B39" s="32">
        <v>0</v>
      </c>
      <c r="C39" s="27">
        <v>-579572.57999999996</v>
      </c>
      <c r="D39" s="152" t="s">
        <v>68</v>
      </c>
      <c r="E39" s="100"/>
      <c r="F39" s="127">
        <f>F38-F37</f>
        <v>179.77149999999529</v>
      </c>
    </row>
    <row r="40" ht="15.75">
      <c r="A40" s="42" t="s">
        <v>18</v>
      </c>
      <c r="B40" s="18">
        <v>100000</v>
      </c>
      <c r="C40" s="18">
        <v>221501.29000000001</v>
      </c>
      <c r="D40" s="152">
        <f t="shared" si="23"/>
        <v>221.50129000000001</v>
      </c>
      <c r="E40" s="100">
        <v>542.69000000000005</v>
      </c>
      <c r="F40" s="101">
        <v>70.836190000000002</v>
      </c>
    </row>
    <row r="41" ht="15.75">
      <c r="A41" s="16" t="s">
        <v>22</v>
      </c>
      <c r="B41" s="129"/>
      <c r="C41" s="107"/>
      <c r="D41" s="161"/>
      <c r="E41" s="162"/>
      <c r="F41" s="106"/>
    </row>
    <row r="42" ht="15.75">
      <c r="A42" s="22" t="s">
        <v>9</v>
      </c>
      <c r="B42" s="32">
        <v>31656900</v>
      </c>
      <c r="C42" s="18">
        <v>13880266.73</v>
      </c>
      <c r="D42" s="152">
        <f t="shared" si="23"/>
        <v>43.845944264915396</v>
      </c>
      <c r="E42" s="100">
        <v>97.680000000000007</v>
      </c>
      <c r="F42" s="101">
        <v>29796.743149999998</v>
      </c>
    </row>
    <row r="43" ht="15.75">
      <c r="A43" s="22" t="s">
        <v>15</v>
      </c>
      <c r="B43" s="32">
        <v>31656900</v>
      </c>
      <c r="C43" s="18">
        <v>13900275.390000001</v>
      </c>
      <c r="D43" s="152">
        <f t="shared" si="23"/>
        <v>43.909149000691791</v>
      </c>
      <c r="E43" s="100">
        <v>94.329999999999998</v>
      </c>
      <c r="F43" s="101">
        <v>29849.908070000001</v>
      </c>
    </row>
    <row r="44" ht="15.75">
      <c r="A44" s="26" t="s">
        <v>11</v>
      </c>
      <c r="B44" s="18">
        <v>0</v>
      </c>
      <c r="C44" s="27">
        <v>20008.66</v>
      </c>
      <c r="D44" s="152" t="s">
        <v>68</v>
      </c>
      <c r="E44" s="100"/>
      <c r="F44" s="127">
        <f>F43-F42</f>
        <v>53.164920000002894</v>
      </c>
    </row>
    <row r="45" ht="16.5">
      <c r="A45" s="22" t="s">
        <v>18</v>
      </c>
      <c r="B45" s="18">
        <v>110000</v>
      </c>
      <c r="C45" s="18">
        <v>63903.900000000001</v>
      </c>
      <c r="D45" s="152"/>
      <c r="E45" s="100">
        <v>87.040000000000006</v>
      </c>
      <c r="F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39" t="s">
        <v>38</v>
      </c>
      <c r="E46" s="140" t="s">
        <v>39</v>
      </c>
      <c r="F46" s="101"/>
    </row>
    <row r="47" ht="15.75">
      <c r="A47" s="122" t="s">
        <v>6</v>
      </c>
      <c r="B47" s="141">
        <v>2020</v>
      </c>
      <c r="C47" s="141">
        <v>2020</v>
      </c>
      <c r="D47" s="141" t="s">
        <v>40</v>
      </c>
      <c r="E47" s="142" t="s">
        <v>66</v>
      </c>
      <c r="F47" s="101"/>
    </row>
    <row r="48" ht="16.5">
      <c r="A48" s="12"/>
      <c r="B48" s="13" t="s">
        <v>7</v>
      </c>
      <c r="C48" s="13" t="s">
        <v>7</v>
      </c>
      <c r="D48" s="163"/>
      <c r="E48" s="143"/>
      <c r="F48" s="101"/>
    </row>
    <row r="49" ht="15.75">
      <c r="A49" s="16" t="s">
        <v>23</v>
      </c>
      <c r="B49" s="17"/>
      <c r="C49" s="17"/>
      <c r="D49" s="19"/>
      <c r="E49" s="99"/>
      <c r="F49" s="17"/>
    </row>
    <row r="50" ht="15.75">
      <c r="A50" s="22" t="s">
        <v>9</v>
      </c>
      <c r="B50" s="32">
        <v>21070000</v>
      </c>
      <c r="C50" s="18">
        <v>9409618.5099999998</v>
      </c>
      <c r="D50" s="152">
        <f t="shared" si="23"/>
        <v>44.658844375889892</v>
      </c>
      <c r="E50" s="100">
        <v>105.09999999999999</v>
      </c>
      <c r="F50" s="101">
        <v>16345.164839999999</v>
      </c>
    </row>
    <row r="51" ht="15.75">
      <c r="A51" s="22" t="s">
        <v>15</v>
      </c>
      <c r="B51" s="32">
        <v>21070000</v>
      </c>
      <c r="C51" s="18">
        <v>9468496.9000000004</v>
      </c>
      <c r="D51" s="152">
        <f t="shared" si="23"/>
        <v>44.938286188894168</v>
      </c>
      <c r="E51" s="100">
        <v>104.98</v>
      </c>
      <c r="F51" s="101">
        <v>16404.193940000001</v>
      </c>
    </row>
    <row r="52" ht="15.75">
      <c r="A52" s="26" t="s">
        <v>11</v>
      </c>
      <c r="B52" s="32">
        <v>0</v>
      </c>
      <c r="C52" s="27">
        <v>58878.389999999999</v>
      </c>
      <c r="D52" s="152" t="s">
        <v>68</v>
      </c>
      <c r="E52" s="100"/>
      <c r="F52" s="127">
        <f>F51-F50</f>
        <v>59.029100000001563</v>
      </c>
    </row>
    <row r="53" ht="15.75">
      <c r="A53" s="22" t="s">
        <v>18</v>
      </c>
      <c r="B53" s="18">
        <v>45000</v>
      </c>
      <c r="C53" s="18">
        <v>33454</v>
      </c>
      <c r="D53" s="152">
        <f t="shared" si="23"/>
        <v>74.342222222222219</v>
      </c>
      <c r="E53" s="100">
        <v>107.09999999999999</v>
      </c>
      <c r="F53" s="101">
        <v>62.417789999999997</v>
      </c>
    </row>
    <row r="54" ht="15.75">
      <c r="A54" s="16" t="s">
        <v>24</v>
      </c>
      <c r="B54" s="29"/>
      <c r="C54" s="29"/>
      <c r="D54" s="155"/>
      <c r="E54" s="144"/>
      <c r="F54" s="17"/>
    </row>
    <row r="55" ht="15.75">
      <c r="A55" s="22" t="s">
        <v>9</v>
      </c>
      <c r="B55" s="32">
        <v>18333195</v>
      </c>
      <c r="C55" s="18">
        <v>8115107.79</v>
      </c>
      <c r="D55" s="152">
        <f t="shared" si="23"/>
        <v>44.264558305303574</v>
      </c>
      <c r="E55" s="100">
        <v>108.41</v>
      </c>
      <c r="F55" s="101">
        <v>15858.434520000001</v>
      </c>
    </row>
    <row r="56" ht="15.75">
      <c r="A56" s="22" t="s">
        <v>15</v>
      </c>
      <c r="B56" s="32">
        <v>18333195</v>
      </c>
      <c r="C56" s="18">
        <v>8071152.0700000003</v>
      </c>
      <c r="D56" s="152">
        <f t="shared" si="23"/>
        <v>44.024798023475995</v>
      </c>
      <c r="E56" s="100">
        <v>100.69</v>
      </c>
      <c r="F56" s="101">
        <v>15935.33814</v>
      </c>
    </row>
    <row r="57" ht="15.75">
      <c r="A57" s="26" t="s">
        <v>11</v>
      </c>
      <c r="B57" s="32">
        <v>0</v>
      </c>
      <c r="C57" s="27">
        <v>-43955.720000000001</v>
      </c>
      <c r="D57" s="152" t="s">
        <v>68</v>
      </c>
      <c r="E57" s="100"/>
      <c r="F57" s="127">
        <f>F56-F55</f>
        <v>76.903619999999137</v>
      </c>
    </row>
    <row r="58" ht="15.75">
      <c r="A58" s="22" t="s">
        <v>18</v>
      </c>
      <c r="B58" s="18">
        <v>11118</v>
      </c>
      <c r="C58" s="18">
        <v>7662</v>
      </c>
      <c r="D58" s="152">
        <f t="shared" si="23"/>
        <v>68.915272531030752</v>
      </c>
      <c r="E58" s="100">
        <v>98.609999999999999</v>
      </c>
      <c r="F58" s="101">
        <v>11.44739</v>
      </c>
    </row>
    <row r="59" ht="15.75">
      <c r="A59" s="57" t="s">
        <v>25</v>
      </c>
      <c r="B59" s="29"/>
      <c r="C59" s="58"/>
      <c r="D59" s="54"/>
      <c r="E59" s="146"/>
      <c r="F59" s="52"/>
    </row>
    <row r="60" ht="15.75">
      <c r="A60" s="60" t="s">
        <v>9</v>
      </c>
      <c r="B60" s="61">
        <v>15168834</v>
      </c>
      <c r="C60" s="28">
        <v>5625014.9400000004</v>
      </c>
      <c r="D60" s="164">
        <f t="shared" si="23"/>
        <v>37.082711433192564</v>
      </c>
      <c r="E60" s="148">
        <v>86.950000000000003</v>
      </c>
      <c r="F60" s="119">
        <v>12901.336600000001</v>
      </c>
    </row>
    <row r="61" ht="15.75">
      <c r="A61" s="60" t="s">
        <v>15</v>
      </c>
      <c r="B61" s="61">
        <v>15168834</v>
      </c>
      <c r="C61" s="28">
        <v>5902968.4800000004</v>
      </c>
      <c r="D61" s="164">
        <f t="shared" si="23"/>
        <v>38.915110284679763</v>
      </c>
      <c r="E61" s="148">
        <v>90.180000000000007</v>
      </c>
      <c r="F61" s="119">
        <v>12905.188200000001</v>
      </c>
    </row>
    <row r="62" ht="15.75">
      <c r="A62" s="63" t="s">
        <v>11</v>
      </c>
      <c r="B62" s="61">
        <v>0</v>
      </c>
      <c r="C62" s="64">
        <v>277953.53999999998</v>
      </c>
      <c r="D62" s="164" t="s">
        <v>68</v>
      </c>
      <c r="E62" s="148"/>
      <c r="F62" s="131">
        <f>F61-F60</f>
        <v>3.8515999999999622</v>
      </c>
    </row>
    <row r="63" ht="16.5">
      <c r="A63" s="65" t="s">
        <v>18</v>
      </c>
      <c r="B63" s="66">
        <v>105000</v>
      </c>
      <c r="C63" s="67">
        <v>56378</v>
      </c>
      <c r="D63" s="165">
        <f t="shared" si="23"/>
        <v>53.693333333333335</v>
      </c>
      <c r="E63" s="151">
        <v>62.68</v>
      </c>
      <c r="F63" s="70">
        <v>174.67877999999999</v>
      </c>
    </row>
    <row r="64" ht="15">
      <c r="A64" s="77" t="s">
        <v>62</v>
      </c>
      <c r="B64" s="78"/>
      <c r="C64" s="78"/>
      <c r="D64" s="78"/>
      <c r="E64" s="78"/>
      <c r="F64" s="78"/>
    </row>
    <row r="65" ht="15">
      <c r="A65" s="166">
        <v>44056</v>
      </c>
      <c r="B65" s="78"/>
      <c r="C65" s="78"/>
      <c r="D65" s="78"/>
      <c r="E65" s="78"/>
      <c r="F65" s="78"/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19" activeCellId="0" sqref="J19"/>
    </sheetView>
  </sheetViews>
  <sheetFormatPr baseColWidth="8" defaultRowHeight="12.75" customHeight="1"/>
  <cols>
    <col customWidth="1" min="1" max="1" width="29.855499999999999"/>
    <col customWidth="1" min="2" max="2" width="12.5703"/>
    <col customWidth="1" min="3" max="3" width="13.140599999999999"/>
    <col customWidth="1" min="4" max="4" width="6.4257799999999996"/>
    <col customWidth="1" min="5" max="5" width="10.710900000000001"/>
    <col customWidth="1" min="6" max="6" width="0.140625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69</v>
      </c>
      <c r="B2" s="86"/>
      <c r="C2" s="86"/>
      <c r="D2" s="86"/>
      <c r="E2" s="86"/>
      <c r="F2" s="3"/>
    </row>
    <row r="3" ht="15.75">
      <c r="A3" s="4" t="s">
        <v>1</v>
      </c>
      <c r="B3" s="89" t="s">
        <v>36</v>
      </c>
      <c r="C3" s="89" t="s">
        <v>52</v>
      </c>
      <c r="D3" s="89" t="s">
        <v>38</v>
      </c>
      <c r="E3" s="112" t="s">
        <v>39</v>
      </c>
      <c r="F3" s="3"/>
    </row>
    <row r="4" ht="15.75">
      <c r="A4" s="122" t="s">
        <v>6</v>
      </c>
      <c r="B4" s="93">
        <v>2019</v>
      </c>
      <c r="C4" s="93">
        <v>2019</v>
      </c>
      <c r="D4" s="93" t="s">
        <v>40</v>
      </c>
      <c r="E4" s="113" t="s">
        <v>70</v>
      </c>
      <c r="F4" s="124"/>
    </row>
    <row r="5" ht="16.5">
      <c r="A5" s="12"/>
      <c r="B5" s="13" t="s">
        <v>7</v>
      </c>
      <c r="C5" s="13" t="s">
        <v>7</v>
      </c>
      <c r="D5" s="13"/>
      <c r="E5" s="114"/>
      <c r="F5" s="124"/>
    </row>
    <row r="6" ht="15.75">
      <c r="A6" s="16" t="s">
        <v>8</v>
      </c>
      <c r="B6" s="17"/>
      <c r="C6" s="17"/>
      <c r="D6" s="19"/>
      <c r="E6" s="99"/>
      <c r="F6" s="126"/>
    </row>
    <row r="7" ht="15.75">
      <c r="A7" s="22" t="s">
        <v>9</v>
      </c>
      <c r="B7" s="18">
        <v>82411090</v>
      </c>
      <c r="C7" s="18">
        <v>81273850.359999999</v>
      </c>
      <c r="D7" s="152">
        <f t="shared" ref="D7:D8" si="24">C7/B7*100</f>
        <v>98.620040530952807</v>
      </c>
      <c r="E7" s="100">
        <f t="shared" ref="E7:E9" si="25">C7/F7*100</f>
        <v>101026.45116869773</v>
      </c>
      <c r="F7" s="101">
        <v>80448.089999999997</v>
      </c>
    </row>
    <row r="8" ht="15.75">
      <c r="A8" s="22" t="s">
        <v>10</v>
      </c>
      <c r="B8" s="18">
        <v>82411090</v>
      </c>
      <c r="C8" s="18">
        <v>82432120.359999999</v>
      </c>
      <c r="D8" s="152">
        <f t="shared" si="24"/>
        <v>100.02551884703867</v>
      </c>
      <c r="E8" s="100">
        <f t="shared" si="25"/>
        <v>104022.95937012899</v>
      </c>
      <c r="F8" s="101">
        <v>79244.160000000003</v>
      </c>
    </row>
    <row r="9" ht="15.75">
      <c r="A9" s="26" t="s">
        <v>11</v>
      </c>
      <c r="B9" s="18">
        <v>0</v>
      </c>
      <c r="C9" s="27">
        <v>1158270</v>
      </c>
      <c r="D9" s="152" t="s">
        <v>68</v>
      </c>
      <c r="E9" s="100">
        <f t="shared" si="25"/>
        <v>-96207.420697217167</v>
      </c>
      <c r="F9" s="127">
        <f>F8-F7</f>
        <v>-1203.929999999993</v>
      </c>
    </row>
    <row r="10" ht="15.75">
      <c r="A10" s="22" t="s">
        <v>13</v>
      </c>
      <c r="B10" s="18">
        <v>560450</v>
      </c>
      <c r="C10" s="18">
        <v>974680.89000000001</v>
      </c>
      <c r="D10" s="152">
        <f>C10/B10*100</f>
        <v>173.9104094923722</v>
      </c>
      <c r="E10" s="100">
        <f>C10/F10*100</f>
        <v>167424.91583069947</v>
      </c>
      <c r="F10" s="101">
        <v>582.15999999999997</v>
      </c>
    </row>
    <row r="11" ht="15.75">
      <c r="A11" s="16" t="s">
        <v>14</v>
      </c>
      <c r="B11" s="102"/>
      <c r="C11" s="102"/>
      <c r="D11" s="153"/>
      <c r="E11" s="154"/>
      <c r="F11" s="126"/>
    </row>
    <row r="12" ht="15.75">
      <c r="A12" s="22" t="s">
        <v>9</v>
      </c>
      <c r="B12" s="18">
        <v>19996000</v>
      </c>
      <c r="C12" s="18">
        <v>17725097.460000001</v>
      </c>
      <c r="D12" s="152">
        <f t="shared" ref="D12:D17" si="26">C12/B12*100</f>
        <v>88.64321594318865</v>
      </c>
      <c r="E12" s="100">
        <f t="shared" ref="E12:E63" si="27">C12/F12*100</f>
        <v>94411.972148202709</v>
      </c>
      <c r="F12" s="101">
        <v>18774.205279999998</v>
      </c>
    </row>
    <row r="13" ht="15.75">
      <c r="A13" s="22" t="s">
        <v>15</v>
      </c>
      <c r="B13" s="18">
        <v>19996000</v>
      </c>
      <c r="C13" s="18">
        <v>18410898.199999999</v>
      </c>
      <c r="D13" s="152">
        <f t="shared" si="26"/>
        <v>92.072905581116217</v>
      </c>
      <c r="E13" s="100">
        <f t="shared" si="27"/>
        <v>99609.663112456707</v>
      </c>
      <c r="F13" s="101">
        <v>18483.04434</v>
      </c>
    </row>
    <row r="14" ht="15.75">
      <c r="A14" s="26" t="s">
        <v>11</v>
      </c>
      <c r="B14" s="18">
        <v>0</v>
      </c>
      <c r="C14" s="27">
        <v>685800.73999999999</v>
      </c>
      <c r="D14" s="152" t="s">
        <v>68</v>
      </c>
      <c r="E14" s="100">
        <f t="shared" si="27"/>
        <v>-235540.08995849677</v>
      </c>
      <c r="F14" s="127">
        <f>F13-F12</f>
        <v>-291.16093999999794</v>
      </c>
    </row>
    <row r="15" ht="15.75">
      <c r="A15" s="22" t="s">
        <v>13</v>
      </c>
      <c r="B15" s="18">
        <v>184000</v>
      </c>
      <c r="C15" s="18">
        <v>265649.78000000003</v>
      </c>
      <c r="D15" s="152">
        <f t="shared" si="26"/>
        <v>144.37488043478263</v>
      </c>
      <c r="E15" s="100">
        <f t="shared" si="27"/>
        <v>124362.06980413884</v>
      </c>
      <c r="F15" s="101">
        <v>213.60997</v>
      </c>
    </row>
    <row r="16" ht="15.75">
      <c r="A16" s="16" t="s">
        <v>16</v>
      </c>
      <c r="B16" s="29"/>
      <c r="C16" s="29"/>
      <c r="D16" s="155"/>
      <c r="E16" s="144"/>
      <c r="F16" s="17"/>
    </row>
    <row r="17" ht="15.75">
      <c r="A17" s="22" t="s">
        <v>9</v>
      </c>
      <c r="B17" s="18">
        <v>34536738.859999999</v>
      </c>
      <c r="C17" s="18">
        <v>38011658.670000002</v>
      </c>
      <c r="D17" s="152">
        <f t="shared" si="26"/>
        <v>110.0615168794197</v>
      </c>
      <c r="E17" s="100">
        <f t="shared" si="27"/>
        <v>110838.55145009389</v>
      </c>
      <c r="F17" s="101">
        <v>34294.618770000001</v>
      </c>
    </row>
    <row r="18" ht="15.75">
      <c r="A18" s="22" t="s">
        <v>15</v>
      </c>
      <c r="B18" s="18">
        <v>34536738.859999999</v>
      </c>
      <c r="C18" s="18">
        <v>37797321.030000001</v>
      </c>
      <c r="D18" s="152">
        <f>H18</f>
        <v>0</v>
      </c>
      <c r="E18" s="100">
        <f t="shared" si="27"/>
        <v>110125.24153531998</v>
      </c>
      <c r="F18" s="101">
        <v>34322.123160000003</v>
      </c>
    </row>
    <row r="19" ht="15.75">
      <c r="A19" s="26" t="s">
        <v>11</v>
      </c>
      <c r="B19" s="18">
        <v>0</v>
      </c>
      <c r="C19" s="27">
        <v>-214337.64000000001</v>
      </c>
      <c r="D19" s="152" t="s">
        <v>68</v>
      </c>
      <c r="E19" s="100">
        <f t="shared" si="27"/>
        <v>-779285.1977447432</v>
      </c>
      <c r="F19" s="127">
        <f>F18-F17</f>
        <v>27.504390000001877</v>
      </c>
    </row>
    <row r="20" ht="15.75">
      <c r="A20" s="22" t="s">
        <v>13</v>
      </c>
      <c r="B20" s="18">
        <v>0</v>
      </c>
      <c r="C20" s="18">
        <v>678183.83999999997</v>
      </c>
      <c r="D20" s="152">
        <f>-C21</f>
        <v>0</v>
      </c>
      <c r="E20" s="100">
        <f t="shared" si="27"/>
        <v>95997.905944468715</v>
      </c>
      <c r="F20" s="101">
        <v>706.45690999999999</v>
      </c>
    </row>
    <row r="21" ht="15.75">
      <c r="A21" s="30" t="s">
        <v>17</v>
      </c>
      <c r="B21" s="29"/>
      <c r="C21" s="29"/>
      <c r="D21" s="155"/>
      <c r="E21" s="144"/>
      <c r="F21" s="17"/>
    </row>
    <row r="22" ht="15.75">
      <c r="A22" s="22" t="s">
        <v>9</v>
      </c>
      <c r="B22" s="18">
        <v>53141805</v>
      </c>
      <c r="C22" s="18">
        <v>54104344.859999999</v>
      </c>
      <c r="D22" s="152">
        <f t="shared" ref="D22:D63" si="28">C22/B22*100</f>
        <v>101.81126677951566</v>
      </c>
      <c r="E22" s="100">
        <f t="shared" si="27"/>
        <v>108779.4976022698</v>
      </c>
      <c r="F22" s="101">
        <v>49737.63076</v>
      </c>
    </row>
    <row r="23" ht="15.75">
      <c r="A23" s="22" t="s">
        <v>15</v>
      </c>
      <c r="B23" s="18">
        <v>53141805</v>
      </c>
      <c r="C23" s="18">
        <v>54372348.039999999</v>
      </c>
      <c r="D23" s="152">
        <f t="shared" si="28"/>
        <v>102.31558382331951</v>
      </c>
      <c r="E23" s="100">
        <f t="shared" si="27"/>
        <v>108963.06136745746</v>
      </c>
      <c r="F23" s="101">
        <v>49899.798479999998</v>
      </c>
    </row>
    <row r="24" ht="15.75">
      <c r="A24" s="26" t="s">
        <v>11</v>
      </c>
      <c r="B24" s="18">
        <v>0</v>
      </c>
      <c r="C24" s="27">
        <v>268003.17999999999</v>
      </c>
      <c r="D24" s="152" t="s">
        <v>68</v>
      </c>
      <c r="E24" s="100">
        <f t="shared" si="27"/>
        <v>165262.96355403151</v>
      </c>
      <c r="F24" s="127">
        <f>F23-F22</f>
        <v>162.16771999999764</v>
      </c>
    </row>
    <row r="25" ht="15.75">
      <c r="A25" s="22" t="s">
        <v>18</v>
      </c>
      <c r="B25" s="18">
        <v>85000</v>
      </c>
      <c r="C25" s="18">
        <v>229600.89000000001</v>
      </c>
      <c r="D25" s="152">
        <f t="shared" si="28"/>
        <v>270.11869411764707</v>
      </c>
      <c r="E25" s="100">
        <f t="shared" si="27"/>
        <v>144986.51397002162</v>
      </c>
      <c r="F25" s="101">
        <v>158.36017000000001</v>
      </c>
    </row>
    <row r="26" ht="15.75">
      <c r="A26" s="16" t="s">
        <v>19</v>
      </c>
      <c r="B26" s="31"/>
      <c r="C26" s="31"/>
      <c r="D26" s="31"/>
      <c r="E26" s="156"/>
      <c r="F26" s="103"/>
    </row>
    <row r="27" ht="15.75">
      <c r="A27" s="22" t="s">
        <v>9</v>
      </c>
      <c r="B27" s="32">
        <v>46847937.200000003</v>
      </c>
      <c r="C27" s="32">
        <v>46483478.539999999</v>
      </c>
      <c r="D27" s="152">
        <f t="shared" si="28"/>
        <v>99.222039044229248</v>
      </c>
      <c r="E27" s="100">
        <f t="shared" si="27"/>
        <v>102243.71110506034</v>
      </c>
      <c r="F27" s="104">
        <v>45463.410940000002</v>
      </c>
    </row>
    <row r="28" ht="15.75">
      <c r="A28" s="22" t="s">
        <v>15</v>
      </c>
      <c r="B28" s="32">
        <v>46922937.200000003</v>
      </c>
      <c r="C28" s="32">
        <v>46502102.420000002</v>
      </c>
      <c r="D28" s="152">
        <f t="shared" si="28"/>
        <v>99.103136322847234</v>
      </c>
      <c r="E28" s="100">
        <f t="shared" si="27"/>
        <v>102180.28564327171</v>
      </c>
      <c r="F28" s="104">
        <v>45509.857530000001</v>
      </c>
    </row>
    <row r="29" ht="15.75">
      <c r="A29" s="26" t="s">
        <v>11</v>
      </c>
      <c r="B29" s="32">
        <v>75000</v>
      </c>
      <c r="C29" s="105">
        <v>18623.880000000001</v>
      </c>
      <c r="D29" s="152">
        <f t="shared" si="28"/>
        <v>24.831840000000003</v>
      </c>
      <c r="E29" s="100">
        <f t="shared" si="27"/>
        <v>40097.410810998568</v>
      </c>
      <c r="F29" s="128">
        <f>F28-F27</f>
        <v>46.44658999999956</v>
      </c>
    </row>
    <row r="30" ht="15.75">
      <c r="A30" s="22" t="s">
        <v>18</v>
      </c>
      <c r="B30" s="18">
        <v>75000</v>
      </c>
      <c r="C30" s="18">
        <v>23553.310000000001</v>
      </c>
      <c r="D30" s="152">
        <f t="shared" si="28"/>
        <v>31.404413333333338</v>
      </c>
      <c r="E30" s="100">
        <f t="shared" si="27"/>
        <v>95618.448722424757</v>
      </c>
      <c r="F30" s="101">
        <v>24.6326</v>
      </c>
    </row>
    <row r="31" ht="15.75">
      <c r="A31" s="16" t="s">
        <v>57</v>
      </c>
      <c r="B31" s="36"/>
      <c r="C31" s="36"/>
      <c r="D31" s="157"/>
      <c r="E31" s="158"/>
      <c r="F31" s="106"/>
    </row>
    <row r="32" ht="15.75">
      <c r="A32" s="22" t="s">
        <v>9</v>
      </c>
      <c r="B32" s="32">
        <v>69565083</v>
      </c>
      <c r="C32" s="18">
        <v>68391830.620000005</v>
      </c>
      <c r="D32" s="152">
        <f t="shared" si="28"/>
        <v>98.313446445539356</v>
      </c>
      <c r="E32" s="100">
        <f t="shared" si="27"/>
        <v>104716.55032649836</v>
      </c>
      <c r="F32" s="101">
        <v>65311.38622</v>
      </c>
    </row>
    <row r="33" ht="15.75">
      <c r="A33" s="22" t="s">
        <v>15</v>
      </c>
      <c r="B33" s="32">
        <v>69565083</v>
      </c>
      <c r="C33" s="18">
        <v>68478639.609999999</v>
      </c>
      <c r="D33" s="152">
        <f t="shared" si="28"/>
        <v>98.438234609739482</v>
      </c>
      <c r="E33" s="100">
        <f t="shared" si="27"/>
        <v>104680.06577724614</v>
      </c>
      <c r="F33" s="101">
        <v>65417.077360000003</v>
      </c>
    </row>
    <row r="34" ht="15.75">
      <c r="A34" s="26" t="s">
        <v>11</v>
      </c>
      <c r="B34" s="32">
        <v>0</v>
      </c>
      <c r="C34" s="105">
        <v>86808.990000000005</v>
      </c>
      <c r="D34" s="152" t="s">
        <v>68</v>
      </c>
      <c r="E34" s="100" t="s">
        <v>68</v>
      </c>
      <c r="F34" s="128">
        <f>F33-F32</f>
        <v>105.69114000000263</v>
      </c>
    </row>
    <row r="35" ht="15.75">
      <c r="A35" s="22" t="s">
        <v>18</v>
      </c>
      <c r="B35" s="18">
        <v>150000</v>
      </c>
      <c r="C35" s="18">
        <v>364434.94</v>
      </c>
      <c r="D35" s="152">
        <f t="shared" si="28"/>
        <v>242.95662666666669</v>
      </c>
      <c r="E35" s="100">
        <f t="shared" si="27"/>
        <v>141091.55367713064</v>
      </c>
      <c r="F35" s="101">
        <v>258.29678000000001</v>
      </c>
    </row>
    <row r="36" ht="15.75">
      <c r="A36" s="39" t="s">
        <v>21</v>
      </c>
      <c r="B36" s="40"/>
      <c r="C36" s="40"/>
      <c r="D36" s="159"/>
      <c r="E36" s="160"/>
      <c r="F36" s="40"/>
    </row>
    <row r="37" ht="15.75">
      <c r="A37" s="42" t="s">
        <v>9</v>
      </c>
      <c r="B37" s="32">
        <v>51498280.43</v>
      </c>
      <c r="C37" s="18">
        <v>51129764.969999999</v>
      </c>
      <c r="D37" s="152">
        <f t="shared" si="28"/>
        <v>99.284412106728666</v>
      </c>
      <c r="E37" s="100">
        <f t="shared" si="27"/>
        <v>111553.06135184066</v>
      </c>
      <c r="F37" s="101">
        <v>45834.479440000003</v>
      </c>
    </row>
    <row r="38" ht="15.75">
      <c r="A38" s="42" t="s">
        <v>15</v>
      </c>
      <c r="B38" s="32">
        <v>51498280.43</v>
      </c>
      <c r="C38" s="18">
        <v>51163342.310000002</v>
      </c>
      <c r="D38" s="152">
        <f t="shared" si="28"/>
        <v>99.349613002214184</v>
      </c>
      <c r="E38" s="100">
        <f t="shared" si="27"/>
        <v>111190.21013014887</v>
      </c>
      <c r="F38" s="101">
        <v>46014.250939999998</v>
      </c>
    </row>
    <row r="39" ht="15.75">
      <c r="A39" s="43" t="s">
        <v>11</v>
      </c>
      <c r="B39" s="32">
        <v>0</v>
      </c>
      <c r="C39" s="27">
        <v>33577.339999999997</v>
      </c>
      <c r="D39" s="152" t="s">
        <v>68</v>
      </c>
      <c r="E39" s="100">
        <f t="shared" si="27"/>
        <v>18677.788192233405</v>
      </c>
      <c r="F39" s="127">
        <f>F38-F37</f>
        <v>179.77149999999529</v>
      </c>
    </row>
    <row r="40" ht="15.75">
      <c r="A40" s="42" t="s">
        <v>18</v>
      </c>
      <c r="B40" s="18">
        <v>70000</v>
      </c>
      <c r="C40" s="18">
        <v>153282.28</v>
      </c>
      <c r="D40" s="152">
        <f t="shared" si="28"/>
        <v>218.9746857142857</v>
      </c>
      <c r="E40" s="100">
        <f t="shared" si="27"/>
        <v>216389.78606839242</v>
      </c>
      <c r="F40" s="101">
        <v>70.836190000000002</v>
      </c>
    </row>
    <row r="41" ht="15.75">
      <c r="A41" s="16" t="s">
        <v>22</v>
      </c>
      <c r="B41" s="129"/>
      <c r="C41" s="107"/>
      <c r="D41" s="161"/>
      <c r="E41" s="162"/>
      <c r="F41" s="106"/>
    </row>
    <row r="42" ht="15.75">
      <c r="A42" s="22" t="s">
        <v>9</v>
      </c>
      <c r="B42" s="32">
        <v>32679000</v>
      </c>
      <c r="C42" s="18">
        <v>30705647.059999999</v>
      </c>
      <c r="D42" s="152">
        <f t="shared" si="28"/>
        <v>93.961403531319803</v>
      </c>
      <c r="E42" s="100">
        <f t="shared" si="27"/>
        <v>103050.34649399258</v>
      </c>
      <c r="F42" s="101">
        <v>29796.743149999998</v>
      </c>
    </row>
    <row r="43" ht="15.75">
      <c r="A43" s="22" t="s">
        <v>15</v>
      </c>
      <c r="B43" s="32">
        <v>32679000</v>
      </c>
      <c r="C43" s="18">
        <v>30708047.73</v>
      </c>
      <c r="D43" s="152">
        <f t="shared" si="28"/>
        <v>93.968749747544294</v>
      </c>
      <c r="E43" s="100">
        <f t="shared" si="27"/>
        <v>102874.84858575647</v>
      </c>
      <c r="F43" s="101">
        <v>29849.908070000001</v>
      </c>
    </row>
    <row r="44" ht="15.75">
      <c r="A44" s="26" t="s">
        <v>11</v>
      </c>
      <c r="B44" s="18">
        <v>0</v>
      </c>
      <c r="C44" s="27">
        <v>2400.6700000000001</v>
      </c>
      <c r="D44" s="152" t="s">
        <v>68</v>
      </c>
      <c r="E44" s="100">
        <f t="shared" si="27"/>
        <v>4515.5151178631877</v>
      </c>
      <c r="F44" s="127">
        <f>F43-F42</f>
        <v>53.164920000002894</v>
      </c>
    </row>
    <row r="45" ht="16.5">
      <c r="A45" s="22" t="s">
        <v>18</v>
      </c>
      <c r="B45" s="18">
        <v>110523</v>
      </c>
      <c r="C45" s="18">
        <v>137917.82000000001</v>
      </c>
      <c r="D45" s="152">
        <f t="shared" si="28"/>
        <v>124.78653311980312</v>
      </c>
      <c r="E45" s="100">
        <f t="shared" si="27"/>
        <v>79287.839989642744</v>
      </c>
      <c r="F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39" t="s">
        <v>38</v>
      </c>
      <c r="E46" s="140" t="s">
        <v>39</v>
      </c>
      <c r="F46" s="101"/>
    </row>
    <row r="47" ht="15.75">
      <c r="A47" s="122" t="s">
        <v>6</v>
      </c>
      <c r="B47" s="141">
        <v>2019</v>
      </c>
      <c r="C47" s="141">
        <v>2019</v>
      </c>
      <c r="D47" s="141" t="s">
        <v>40</v>
      </c>
      <c r="E47" s="142" t="s">
        <v>70</v>
      </c>
      <c r="F47" s="101"/>
    </row>
    <row r="48" ht="16.5">
      <c r="A48" s="12"/>
      <c r="B48" s="13" t="s">
        <v>7</v>
      </c>
      <c r="C48" s="13" t="s">
        <v>7</v>
      </c>
      <c r="D48" s="163"/>
      <c r="E48" s="143"/>
      <c r="F48" s="101"/>
    </row>
    <row r="49" ht="15.75">
      <c r="A49" s="16" t="s">
        <v>23</v>
      </c>
      <c r="B49" s="17"/>
      <c r="C49" s="17"/>
      <c r="D49" s="19"/>
      <c r="E49" s="99"/>
      <c r="F49" s="17"/>
    </row>
    <row r="50" ht="15.75">
      <c r="A50" s="22" t="s">
        <v>9</v>
      </c>
      <c r="B50" s="32">
        <v>19548868.039999999</v>
      </c>
      <c r="C50" s="18">
        <v>19274093.899999999</v>
      </c>
      <c r="D50" s="152">
        <f t="shared" si="28"/>
        <v>98.59442429383752</v>
      </c>
      <c r="E50" s="100">
        <f t="shared" si="27"/>
        <v>117919.23843332741</v>
      </c>
      <c r="F50" s="101">
        <v>16345.164839999999</v>
      </c>
    </row>
    <row r="51" ht="15.75">
      <c r="A51" s="22" t="s">
        <v>15</v>
      </c>
      <c r="B51" s="32">
        <v>19548868.039999999</v>
      </c>
      <c r="C51" s="18">
        <v>19322580.489999998</v>
      </c>
      <c r="D51" s="152">
        <f t="shared" si="28"/>
        <v>98.842451902908238</v>
      </c>
      <c r="E51" s="100">
        <f t="shared" si="27"/>
        <v>117790.49041162457</v>
      </c>
      <c r="F51" s="101">
        <v>16404.193940000001</v>
      </c>
    </row>
    <row r="52" ht="15.75">
      <c r="A52" s="26" t="s">
        <v>11</v>
      </c>
      <c r="B52" s="32">
        <v>0</v>
      </c>
      <c r="C52" s="27">
        <v>48486.589999999997</v>
      </c>
      <c r="D52" s="152" t="s">
        <v>68</v>
      </c>
      <c r="E52" s="100">
        <f t="shared" si="27"/>
        <v>82140.147825392414</v>
      </c>
      <c r="F52" s="127">
        <f>F51-F50</f>
        <v>59.029100000001563</v>
      </c>
    </row>
    <row r="53" ht="15.75">
      <c r="A53" s="22" t="s">
        <v>18</v>
      </c>
      <c r="B53" s="18">
        <v>35000</v>
      </c>
      <c r="C53" s="18">
        <v>64266.120000000003</v>
      </c>
      <c r="D53" s="152">
        <f t="shared" si="28"/>
        <v>183.61748571428572</v>
      </c>
      <c r="E53" s="100">
        <f t="shared" si="27"/>
        <v>102961.22307438313</v>
      </c>
      <c r="F53" s="101">
        <v>62.417789999999997</v>
      </c>
    </row>
    <row r="54" ht="15.75">
      <c r="A54" s="16" t="s">
        <v>24</v>
      </c>
      <c r="B54" s="29"/>
      <c r="C54" s="29"/>
      <c r="D54" s="155"/>
      <c r="E54" s="144"/>
      <c r="F54" s="17"/>
    </row>
    <row r="55" ht="15.75">
      <c r="A55" s="22" t="s">
        <v>9</v>
      </c>
      <c r="B55" s="32">
        <v>18415558</v>
      </c>
      <c r="C55" s="18">
        <v>17566787.420000002</v>
      </c>
      <c r="D55" s="152">
        <f t="shared" si="28"/>
        <v>95.391013511510224</v>
      </c>
      <c r="E55" s="100">
        <f t="shared" si="27"/>
        <v>110772.51917801533</v>
      </c>
      <c r="F55" s="101">
        <v>15858.434520000001</v>
      </c>
    </row>
    <row r="56" ht="15.75">
      <c r="A56" s="22" t="s">
        <v>15</v>
      </c>
      <c r="B56" s="32">
        <v>18415558</v>
      </c>
      <c r="C56" s="18">
        <v>17566801.75</v>
      </c>
      <c r="D56" s="152">
        <f t="shared" si="28"/>
        <v>95.391091326149336</v>
      </c>
      <c r="E56" s="100">
        <f t="shared" si="27"/>
        <v>110238.02316378083</v>
      </c>
      <c r="F56" s="101">
        <v>15935.33814</v>
      </c>
    </row>
    <row r="57" ht="15.75">
      <c r="A57" s="26" t="s">
        <v>11</v>
      </c>
      <c r="B57" s="32">
        <v>0</v>
      </c>
      <c r="C57" s="27">
        <v>14.33</v>
      </c>
      <c r="D57" s="152" t="s">
        <v>68</v>
      </c>
      <c r="E57" s="100">
        <f t="shared" si="27"/>
        <v>18.633713211419906</v>
      </c>
      <c r="F57" s="127">
        <f>F56-F55</f>
        <v>76.903619999999137</v>
      </c>
    </row>
    <row r="58" ht="15.75">
      <c r="A58" s="22" t="s">
        <v>18</v>
      </c>
      <c r="B58" s="18">
        <v>11000</v>
      </c>
      <c r="C58" s="18">
        <v>15527.4</v>
      </c>
      <c r="D58" s="152">
        <f t="shared" si="28"/>
        <v>141.15818181818182</v>
      </c>
      <c r="E58" s="100">
        <f t="shared" si="27"/>
        <v>135641.39948058026</v>
      </c>
      <c r="F58" s="101">
        <v>11.44739</v>
      </c>
    </row>
    <row r="59" ht="15.75">
      <c r="A59" s="57" t="s">
        <v>25</v>
      </c>
      <c r="B59" s="29"/>
      <c r="C59" s="58"/>
      <c r="D59" s="54"/>
      <c r="E59" s="146"/>
      <c r="F59" s="52"/>
    </row>
    <row r="60" ht="15.75">
      <c r="A60" s="60" t="s">
        <v>9</v>
      </c>
      <c r="B60" s="61">
        <v>13544655.199999999</v>
      </c>
      <c r="C60" s="28">
        <v>13458879.26</v>
      </c>
      <c r="D60" s="164">
        <f t="shared" si="28"/>
        <v>99.366717434047345</v>
      </c>
      <c r="E60" s="148">
        <f t="shared" si="27"/>
        <v>104321.58835387645</v>
      </c>
      <c r="F60" s="119">
        <v>12901.336600000001</v>
      </c>
    </row>
    <row r="61" ht="15.75">
      <c r="A61" s="60" t="s">
        <v>15</v>
      </c>
      <c r="B61" s="61">
        <v>13544655.199999999</v>
      </c>
      <c r="C61" s="28">
        <v>13463604.17</v>
      </c>
      <c r="D61" s="164">
        <f t="shared" si="28"/>
        <v>99.401601378527531</v>
      </c>
      <c r="E61" s="148">
        <f t="shared" si="27"/>
        <v>104327.06568355198</v>
      </c>
      <c r="F61" s="119">
        <v>12905.188200000001</v>
      </c>
    </row>
    <row r="62" ht="15.75">
      <c r="A62" s="63" t="s">
        <v>11</v>
      </c>
      <c r="B62" s="61">
        <v>0</v>
      </c>
      <c r="C62" s="64">
        <v>4724.9099999999999</v>
      </c>
      <c r="D62" s="164" t="s">
        <v>68</v>
      </c>
      <c r="E62" s="148">
        <f t="shared" si="27"/>
        <v>122673.95368158807</v>
      </c>
      <c r="F62" s="131">
        <f>F61-F60</f>
        <v>3.8515999999999622</v>
      </c>
    </row>
    <row r="63" ht="16.5">
      <c r="A63" s="65" t="s">
        <v>18</v>
      </c>
      <c r="B63" s="66">
        <v>105000</v>
      </c>
      <c r="C63" s="67">
        <v>191478.75</v>
      </c>
      <c r="D63" s="165">
        <f t="shared" si="28"/>
        <v>182.36071428571427</v>
      </c>
      <c r="E63" s="151">
        <f t="shared" si="27"/>
        <v>109617.63644101477</v>
      </c>
      <c r="F63" s="70">
        <v>174.67877999999999</v>
      </c>
    </row>
    <row r="64" ht="15">
      <c r="A64" s="77" t="s">
        <v>62</v>
      </c>
      <c r="B64" s="78"/>
      <c r="C64" s="78"/>
      <c r="D64" s="78"/>
      <c r="E64" s="78"/>
      <c r="F64" s="78"/>
    </row>
    <row r="65" ht="15">
      <c r="A65" s="166">
        <v>43887</v>
      </c>
      <c r="B65" s="78"/>
      <c r="C65" s="78"/>
      <c r="D65" s="78"/>
      <c r="E65" s="78"/>
      <c r="F65" s="78"/>
    </row>
  </sheetData>
  <printOptions headings="0" gridLines="0"/>
  <pageMargins left="0.70866099999999987" right="0.70866099999999987" top="0.78740199999999982" bottom="0.78740199999999982" header="0.31496099999999999" footer="0.314960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45" man="1" max="255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45" activeCellId="0" sqref="C45"/>
    </sheetView>
  </sheetViews>
  <sheetFormatPr baseColWidth="8" defaultRowHeight="12.75" customHeight="1"/>
  <cols>
    <col customWidth="1" min="1" max="1" style="78" width="52.140599999999999"/>
    <col customWidth="1" min="2" max="2" style="78" width="16.5703"/>
    <col customWidth="1" min="3" max="3" style="78" width="15.2852"/>
    <col customWidth="1" min="4" max="4" style="78" width="14"/>
    <col customWidth="1" min="5" max="5" style="78" width="14.855499999999999"/>
    <col customWidth="1" min="6" max="6" style="78" width="15.2852"/>
    <col customWidth="1" min="7" max="257" style="78" width="9.1406200000000002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71</v>
      </c>
      <c r="B2" s="86"/>
      <c r="C2" s="86"/>
      <c r="D2" s="86"/>
      <c r="E2" s="86"/>
      <c r="F2" s="3"/>
    </row>
    <row r="3" ht="15.75">
      <c r="A3" s="167" t="s">
        <v>1</v>
      </c>
      <c r="B3" s="139" t="s">
        <v>36</v>
      </c>
      <c r="C3" s="139" t="s">
        <v>52</v>
      </c>
      <c r="D3" s="139" t="s">
        <v>38</v>
      </c>
      <c r="E3" s="140" t="s">
        <v>39</v>
      </c>
      <c r="F3" s="3"/>
    </row>
    <row r="4" ht="15.75">
      <c r="A4" s="168" t="s">
        <v>6</v>
      </c>
      <c r="B4" s="141" t="s">
        <v>72</v>
      </c>
      <c r="C4" s="141" t="s">
        <v>72</v>
      </c>
      <c r="D4" s="141" t="s">
        <v>40</v>
      </c>
      <c r="E4" s="142" t="s">
        <v>73</v>
      </c>
      <c r="F4" s="124"/>
    </row>
    <row r="5" ht="15.75" customHeight="1">
      <c r="A5" s="169"/>
      <c r="B5" s="163" t="s">
        <v>74</v>
      </c>
      <c r="C5" s="163" t="s">
        <v>74</v>
      </c>
      <c r="D5" s="163"/>
      <c r="E5" s="143"/>
      <c r="F5" s="124"/>
    </row>
    <row r="6" ht="15.75">
      <c r="A6" s="170" t="s">
        <v>8</v>
      </c>
      <c r="B6" s="17"/>
      <c r="C6" s="17"/>
      <c r="D6" s="19"/>
      <c r="E6" s="99"/>
      <c r="F6" s="126"/>
    </row>
    <row r="7" ht="15.75">
      <c r="A7" s="171" t="s">
        <v>9</v>
      </c>
      <c r="B7" s="101">
        <v>76745.089999999997</v>
      </c>
      <c r="C7" s="101">
        <v>80448.089999999997</v>
      </c>
      <c r="D7" s="172">
        <f t="shared" ref="D7:D13" si="29">C7/B7*100</f>
        <v>104.8250643787114</v>
      </c>
      <c r="E7" s="173">
        <f t="shared" ref="E7:E13" si="30">C7/F7*100</f>
        <v>96.45897818200784</v>
      </c>
      <c r="F7" s="101">
        <v>83401.350000000006</v>
      </c>
    </row>
    <row r="8" ht="15.75">
      <c r="A8" s="171" t="s">
        <v>10</v>
      </c>
      <c r="B8" s="101">
        <v>76745.089999999997</v>
      </c>
      <c r="C8" s="101">
        <v>79244.160000000003</v>
      </c>
      <c r="D8" s="172">
        <f t="shared" si="29"/>
        <v>103.25632558382563</v>
      </c>
      <c r="E8" s="173">
        <f t="shared" si="30"/>
        <v>97.505856319546496</v>
      </c>
      <c r="F8" s="101">
        <v>81271.179999999993</v>
      </c>
    </row>
    <row r="9" ht="15.75">
      <c r="A9" s="171" t="s">
        <v>75</v>
      </c>
      <c r="B9" s="101">
        <v>64750</v>
      </c>
      <c r="C9" s="101">
        <v>71681.469389999998</v>
      </c>
      <c r="D9" s="172">
        <f t="shared" si="29"/>
        <v>110.70497203088803</v>
      </c>
      <c r="E9" s="173">
        <f t="shared" si="30"/>
        <v>119.02427527577851</v>
      </c>
      <c r="F9" s="101">
        <v>60224.243520000004</v>
      </c>
    </row>
    <row r="10" ht="15.75">
      <c r="A10" s="171" t="s">
        <v>76</v>
      </c>
      <c r="B10" s="101">
        <v>4065</v>
      </c>
      <c r="C10" s="101">
        <v>2996.5749999999998</v>
      </c>
      <c r="D10" s="172">
        <f>C10/B10*100</f>
        <v>73.716482164821642</v>
      </c>
      <c r="E10" s="173">
        <f>C10/F10*100</f>
        <v>80.600043089616975</v>
      </c>
      <c r="F10" s="101">
        <v>3717.8330000000001</v>
      </c>
    </row>
    <row r="11" ht="15.75">
      <c r="A11" s="171" t="s">
        <v>77</v>
      </c>
      <c r="B11" s="101">
        <f>B8-B9</f>
        <v>11995.089999999997</v>
      </c>
      <c r="C11" s="101">
        <f>C8-C9</f>
        <v>7562.6906100000051</v>
      </c>
      <c r="D11" s="172">
        <f t="shared" si="29"/>
        <v>63.048218979599213</v>
      </c>
      <c r="E11" s="173">
        <f t="shared" si="30"/>
        <v>35.932500756993825</v>
      </c>
      <c r="F11" s="174">
        <f>F8-F9</f>
        <v>21046.936479999989</v>
      </c>
    </row>
    <row r="12" ht="15.75">
      <c r="A12" s="175" t="s">
        <v>11</v>
      </c>
      <c r="B12" s="101">
        <f>B8-B7</f>
        <v>0</v>
      </c>
      <c r="C12" s="127">
        <f>C8-C7</f>
        <v>-1203.929999999993</v>
      </c>
      <c r="D12" s="172" t="s">
        <v>68</v>
      </c>
      <c r="E12" s="173">
        <f t="shared" si="30"/>
        <v>56.518024383029797</v>
      </c>
      <c r="F12" s="176">
        <f>F8-F7</f>
        <v>-2130.1700000000128</v>
      </c>
    </row>
    <row r="13" ht="15" customHeight="1">
      <c r="A13" s="171" t="s">
        <v>13</v>
      </c>
      <c r="B13" s="101">
        <v>560.45000000000005</v>
      </c>
      <c r="C13" s="101">
        <v>582.15999999999997</v>
      </c>
      <c r="D13" s="172">
        <f t="shared" si="29"/>
        <v>103.87367294138636</v>
      </c>
      <c r="E13" s="173">
        <f t="shared" si="30"/>
        <v>67.217808978385364</v>
      </c>
      <c r="F13" s="174">
        <v>866.08000000000004</v>
      </c>
    </row>
    <row r="14" ht="15.75">
      <c r="A14" s="170" t="s">
        <v>14</v>
      </c>
      <c r="B14" s="126"/>
      <c r="C14" s="126"/>
      <c r="D14" s="177"/>
      <c r="E14" s="178"/>
      <c r="F14" s="126"/>
    </row>
    <row r="15" ht="15.75">
      <c r="A15" s="171" t="s">
        <v>9</v>
      </c>
      <c r="B15" s="101">
        <v>18772.169409999999</v>
      </c>
      <c r="C15" s="101">
        <v>18774.205279999998</v>
      </c>
      <c r="D15" s="172">
        <f t="shared" ref="D15:D78" si="31">C15/B15*100</f>
        <v>100.01084515036879</v>
      </c>
      <c r="E15" s="173">
        <f t="shared" ref="E15:E78" si="32">C15/F15*100</f>
        <v>107.55477091628816</v>
      </c>
      <c r="F15" s="101">
        <v>17455.483489999999</v>
      </c>
    </row>
    <row r="16" ht="15.75">
      <c r="A16" s="171" t="s">
        <v>15</v>
      </c>
      <c r="B16" s="101">
        <v>18772.169409999999</v>
      </c>
      <c r="C16" s="101">
        <v>18483.04434</v>
      </c>
      <c r="D16" s="172">
        <f t="shared" si="31"/>
        <v>98.459820686222983</v>
      </c>
      <c r="E16" s="173">
        <f t="shared" si="32"/>
        <v>105.1713326347822</v>
      </c>
      <c r="F16" s="101">
        <v>17574.222819999999</v>
      </c>
    </row>
    <row r="17" ht="15.75">
      <c r="A17" s="171" t="s">
        <v>78</v>
      </c>
      <c r="B17" s="101">
        <v>13566</v>
      </c>
      <c r="C17" s="101">
        <v>12189.22625</v>
      </c>
      <c r="D17" s="172">
        <f t="shared" si="31"/>
        <v>89.851291832522477</v>
      </c>
      <c r="E17" s="173">
        <f t="shared" si="32"/>
        <v>102.74203142403088</v>
      </c>
      <c r="F17" s="101">
        <v>11863.914000000001</v>
      </c>
    </row>
    <row r="18" ht="15" customHeight="1">
      <c r="A18" s="171" t="s">
        <v>79</v>
      </c>
      <c r="B18" s="101">
        <v>120</v>
      </c>
      <c r="C18" s="101">
        <v>116.55683999999999</v>
      </c>
      <c r="D18" s="172">
        <f t="shared" si="31"/>
        <v>97.13069999999999</v>
      </c>
      <c r="E18" s="173">
        <f t="shared" si="32"/>
        <v>58.278419999999997</v>
      </c>
      <c r="F18" s="101">
        <v>200</v>
      </c>
    </row>
    <row r="19" ht="15.75">
      <c r="A19" s="171" t="s">
        <v>80</v>
      </c>
      <c r="B19" s="101">
        <f>B16-B17</f>
        <v>5206.1694099999986</v>
      </c>
      <c r="C19" s="101">
        <f>C16-C17</f>
        <v>6293.8180900000007</v>
      </c>
      <c r="D19" s="172">
        <f t="shared" si="31"/>
        <v>120.89153453037562</v>
      </c>
      <c r="E19" s="173">
        <f t="shared" si="32"/>
        <v>110.21852387310993</v>
      </c>
      <c r="F19" s="101">
        <f>F16-F17</f>
        <v>5710.3088199999984</v>
      </c>
    </row>
    <row r="20" ht="15.75">
      <c r="A20" s="175" t="s">
        <v>11</v>
      </c>
      <c r="B20" s="101">
        <f>B16-B15</f>
        <v>0</v>
      </c>
      <c r="C20" s="127">
        <f>C16-C15</f>
        <v>-291.16093999999794</v>
      </c>
      <c r="D20" s="172" t="s">
        <v>68</v>
      </c>
      <c r="E20" s="173">
        <f t="shared" si="32"/>
        <v>-245.2101927811089</v>
      </c>
      <c r="F20" s="127">
        <f>F16-F15</f>
        <v>118.73933000000034</v>
      </c>
    </row>
    <row r="21" ht="15.75">
      <c r="A21" s="171" t="s">
        <v>13</v>
      </c>
      <c r="B21" s="101">
        <v>202</v>
      </c>
      <c r="C21" s="101">
        <v>213.60997</v>
      </c>
      <c r="D21" s="172">
        <f t="shared" si="31"/>
        <v>105.74750990099011</v>
      </c>
      <c r="E21" s="173">
        <f t="shared" si="32"/>
        <v>84.319130328238742</v>
      </c>
      <c r="F21" s="101">
        <v>253.33511999999999</v>
      </c>
    </row>
    <row r="22" ht="15.75">
      <c r="A22" s="170" t="s">
        <v>16</v>
      </c>
      <c r="B22" s="17"/>
      <c r="C22" s="17"/>
      <c r="D22" s="19"/>
      <c r="E22" s="99"/>
      <c r="F22" s="17"/>
    </row>
    <row r="23" ht="15.75">
      <c r="A23" s="171" t="s">
        <v>9</v>
      </c>
      <c r="B23" s="101">
        <v>33657.056400000001</v>
      </c>
      <c r="C23" s="101">
        <v>34294.618770000001</v>
      </c>
      <c r="D23" s="172">
        <f t="shared" si="31"/>
        <v>101.89429034560492</v>
      </c>
      <c r="E23" s="173">
        <f t="shared" si="32"/>
        <v>96.191557885013466</v>
      </c>
      <c r="F23" s="174">
        <v>35652.420570000002</v>
      </c>
    </row>
    <row r="24" ht="15" customHeight="1">
      <c r="A24" s="171" t="s">
        <v>15</v>
      </c>
      <c r="B24" s="101">
        <v>33657.056400000001</v>
      </c>
      <c r="C24" s="101">
        <v>34322.123160000003</v>
      </c>
      <c r="D24" s="172">
        <f t="shared" si="31"/>
        <v>101.97600988065017</v>
      </c>
      <c r="E24" s="173">
        <f t="shared" si="32"/>
        <v>96.565990781518138</v>
      </c>
      <c r="F24" s="174">
        <v>35542.66143</v>
      </c>
    </row>
    <row r="25" ht="15.75">
      <c r="A25" s="171" t="s">
        <v>81</v>
      </c>
      <c r="B25" s="101">
        <v>23852.299999999999</v>
      </c>
      <c r="C25" s="101">
        <v>24513.369559999999</v>
      </c>
      <c r="D25" s="172">
        <f t="shared" si="31"/>
        <v>102.77151285201008</v>
      </c>
      <c r="E25" s="173">
        <f t="shared" si="32"/>
        <v>91.895526789634033</v>
      </c>
      <c r="F25" s="174">
        <v>26675.258760000001</v>
      </c>
    </row>
    <row r="26" ht="15.75">
      <c r="A26" s="171" t="s">
        <v>82</v>
      </c>
      <c r="B26" s="101">
        <v>74.299999999999997</v>
      </c>
      <c r="C26" s="101">
        <v>74.299999999999997</v>
      </c>
      <c r="D26" s="172">
        <f t="shared" si="31"/>
        <v>100</v>
      </c>
      <c r="E26" s="173">
        <f t="shared" si="32"/>
        <v>20.102813852813849</v>
      </c>
      <c r="F26" s="174">
        <v>369.60000000000002</v>
      </c>
    </row>
    <row r="27" ht="15.75">
      <c r="A27" s="171" t="s">
        <v>83</v>
      </c>
      <c r="B27" s="101">
        <v>0</v>
      </c>
      <c r="C27" s="101">
        <v>0</v>
      </c>
      <c r="D27" s="172" t="s">
        <v>68</v>
      </c>
      <c r="E27" s="173" t="s">
        <v>68</v>
      </c>
      <c r="F27" s="174">
        <v>0</v>
      </c>
    </row>
    <row r="28" ht="15" customHeight="1">
      <c r="A28" s="171" t="s">
        <v>84</v>
      </c>
      <c r="B28" s="101">
        <v>3015</v>
      </c>
      <c r="C28" s="101">
        <v>3015</v>
      </c>
      <c r="D28" s="172">
        <f t="shared" si="31"/>
        <v>100</v>
      </c>
      <c r="E28" s="173">
        <f t="shared" si="32"/>
        <v>100.83612040133781</v>
      </c>
      <c r="F28" s="174">
        <v>2990</v>
      </c>
    </row>
    <row r="29" ht="15.75">
      <c r="A29" s="171" t="s">
        <v>77</v>
      </c>
      <c r="B29" s="101">
        <f>B24-B25</f>
        <v>9804.756400000002</v>
      </c>
      <c r="C29" s="101">
        <f>C24-C25</f>
        <v>9808.7536000000036</v>
      </c>
      <c r="D29" s="172">
        <f t="shared" si="31"/>
        <v>100.04076796849336</v>
      </c>
      <c r="E29" s="173">
        <f t="shared" si="32"/>
        <v>110.61585861195593</v>
      </c>
      <c r="F29" s="174">
        <f>F24-F25</f>
        <v>8867.4026699999995</v>
      </c>
    </row>
    <row r="30" ht="15.75">
      <c r="A30" s="175" t="s">
        <v>11</v>
      </c>
      <c r="B30" s="101">
        <f>B24-B23</f>
        <v>0</v>
      </c>
      <c r="C30" s="127">
        <f>C24-C23</f>
        <v>27.504390000001877</v>
      </c>
      <c r="D30" s="172" t="s">
        <v>68</v>
      </c>
      <c r="E30" s="173">
        <f t="shared" si="32"/>
        <v>-25.05886070171595</v>
      </c>
      <c r="F30" s="127">
        <f>F24-F23</f>
        <v>-109.75914000000193</v>
      </c>
    </row>
    <row r="31" ht="15.75">
      <c r="A31" s="171" t="s">
        <v>13</v>
      </c>
      <c r="B31" s="101">
        <v>0</v>
      </c>
      <c r="C31" s="101">
        <v>706.45690999999999</v>
      </c>
      <c r="D31" s="172" t="s">
        <v>68</v>
      </c>
      <c r="E31" s="173">
        <f t="shared" si="32"/>
        <v>101.33082380931637</v>
      </c>
      <c r="F31" s="174">
        <v>697.17868999999996</v>
      </c>
    </row>
    <row r="32" ht="15.75">
      <c r="A32" s="179" t="s">
        <v>17</v>
      </c>
      <c r="B32" s="17"/>
      <c r="C32" s="17"/>
      <c r="D32" s="19"/>
      <c r="E32" s="99"/>
      <c r="F32" s="17"/>
    </row>
    <row r="33" ht="15.75">
      <c r="A33" s="171" t="s">
        <v>9</v>
      </c>
      <c r="B33" s="101">
        <v>49765.800999999999</v>
      </c>
      <c r="C33" s="101">
        <v>49737.63076</v>
      </c>
      <c r="D33" s="172">
        <f t="shared" si="31"/>
        <v>99.943394380409956</v>
      </c>
      <c r="E33" s="173">
        <f t="shared" si="32"/>
        <v>119.14530804320313</v>
      </c>
      <c r="F33" s="174">
        <v>41745.354120000004</v>
      </c>
    </row>
    <row r="34" ht="15" customHeight="1">
      <c r="A34" s="171" t="s">
        <v>15</v>
      </c>
      <c r="B34" s="101">
        <v>49765.800999999999</v>
      </c>
      <c r="C34" s="101">
        <v>49899.798479999998</v>
      </c>
      <c r="D34" s="172">
        <f t="shared" si="31"/>
        <v>100.26925615042346</v>
      </c>
      <c r="E34" s="173">
        <f t="shared" si="32"/>
        <v>119.24503485112477</v>
      </c>
      <c r="F34" s="174">
        <v>41846.437080000003</v>
      </c>
    </row>
    <row r="35" ht="15.75">
      <c r="A35" s="171" t="s">
        <v>85</v>
      </c>
      <c r="B35" s="101">
        <v>43578.264999999999</v>
      </c>
      <c r="C35" s="101">
        <v>43143.50879</v>
      </c>
      <c r="D35" s="172">
        <f t="shared" si="31"/>
        <v>99.002355394369189</v>
      </c>
      <c r="E35" s="173">
        <f t="shared" si="32"/>
        <v>120.49420010438898</v>
      </c>
      <c r="F35" s="174">
        <v>35805.465120000001</v>
      </c>
    </row>
    <row r="36" ht="13.5" customHeight="1">
      <c r="A36" s="171" t="s">
        <v>79</v>
      </c>
      <c r="B36" s="101">
        <v>340</v>
      </c>
      <c r="C36" s="101">
        <v>340</v>
      </c>
      <c r="D36" s="172">
        <f t="shared" si="31"/>
        <v>100</v>
      </c>
      <c r="E36" s="173">
        <f>C36/F36/100</f>
        <v>0.68000000000000005</v>
      </c>
      <c r="F36" s="174">
        <v>5</v>
      </c>
    </row>
    <row r="37" ht="15.75">
      <c r="A37" s="171" t="s">
        <v>86</v>
      </c>
      <c r="B37" s="101">
        <v>35718.434999999998</v>
      </c>
      <c r="C37" s="101">
        <v>35718.434999999998</v>
      </c>
      <c r="D37" s="172">
        <f t="shared" si="31"/>
        <v>100</v>
      </c>
      <c r="E37" s="173">
        <f t="shared" si="32"/>
        <v>116.49439124398661</v>
      </c>
      <c r="F37" s="174">
        <v>30661.077000000001</v>
      </c>
    </row>
    <row r="38" ht="13.5" customHeight="1">
      <c r="A38" s="171" t="s">
        <v>87</v>
      </c>
      <c r="B38" s="101">
        <v>2628.8299999999999</v>
      </c>
      <c r="C38" s="101">
        <v>2628.8187899999998</v>
      </c>
      <c r="D38" s="172">
        <f t="shared" si="31"/>
        <v>99.999573574555981</v>
      </c>
      <c r="E38" s="173">
        <f t="shared" si="32"/>
        <v>279.23854483257082</v>
      </c>
      <c r="F38" s="174">
        <v>941.42403999999999</v>
      </c>
    </row>
    <row r="39" ht="14.25" customHeight="1">
      <c r="A39" s="171" t="s">
        <v>77</v>
      </c>
      <c r="B39" s="101">
        <f>SUM(B34-B35)</f>
        <v>6187.5360000000001</v>
      </c>
      <c r="C39" s="101">
        <f>SUM(C34-C35)</f>
        <v>6756.2896899999978</v>
      </c>
      <c r="D39" s="172">
        <f t="shared" si="31"/>
        <v>109.19192534798985</v>
      </c>
      <c r="E39" s="173">
        <f t="shared" si="32"/>
        <v>111.84110329821817</v>
      </c>
      <c r="F39" s="174">
        <f>SUM(F34-F35)</f>
        <v>6040.9719600000026</v>
      </c>
    </row>
    <row r="40" ht="14.25" customHeight="1">
      <c r="A40" s="175" t="s">
        <v>11</v>
      </c>
      <c r="B40" s="101">
        <f>B34-B33</f>
        <v>0</v>
      </c>
      <c r="C40" s="127">
        <f>C34-C33</f>
        <v>162.16771999999764</v>
      </c>
      <c r="D40" s="172" t="s">
        <v>68</v>
      </c>
      <c r="E40" s="173">
        <f t="shared" si="32"/>
        <v>160.43032376574459</v>
      </c>
      <c r="F40" s="176">
        <f>F34-F33</f>
        <v>101.08295999999973</v>
      </c>
    </row>
    <row r="41" ht="15.75">
      <c r="A41" s="171" t="s">
        <v>18</v>
      </c>
      <c r="B41" s="101">
        <v>85</v>
      </c>
      <c r="C41" s="101">
        <v>158.36017000000001</v>
      </c>
      <c r="D41" s="172">
        <f t="shared" si="31"/>
        <v>186.30608235294119</v>
      </c>
      <c r="E41" s="173">
        <f t="shared" si="32"/>
        <v>113.59866201062817</v>
      </c>
      <c r="F41" s="174">
        <v>139.4032</v>
      </c>
    </row>
    <row r="42" ht="15.75">
      <c r="A42" s="170" t="s">
        <v>19</v>
      </c>
      <c r="B42" s="103"/>
      <c r="C42" s="103"/>
      <c r="D42" s="103"/>
      <c r="E42" s="180"/>
      <c r="F42" s="103"/>
    </row>
    <row r="43" ht="15.75">
      <c r="A43" s="171" t="s">
        <v>9</v>
      </c>
      <c r="B43" s="104">
        <v>45464.192750000002</v>
      </c>
      <c r="C43" s="104">
        <v>45463.410940000002</v>
      </c>
      <c r="D43" s="172">
        <f t="shared" si="31"/>
        <v>99.998280382972382</v>
      </c>
      <c r="E43" s="173">
        <f t="shared" si="32"/>
        <v>120.61684473288943</v>
      </c>
      <c r="F43" s="181">
        <v>37692.422680000003</v>
      </c>
    </row>
    <row r="44" ht="15.75">
      <c r="A44" s="171" t="s">
        <v>15</v>
      </c>
      <c r="B44" s="104">
        <v>45539.192750000002</v>
      </c>
      <c r="C44" s="104">
        <v>45509.857530000001</v>
      </c>
      <c r="D44" s="172">
        <f t="shared" si="31"/>
        <v>99.935582476920388</v>
      </c>
      <c r="E44" s="173">
        <f t="shared" si="32"/>
        <v>120.62884362924035</v>
      </c>
      <c r="F44" s="181">
        <v>37727.177150000003</v>
      </c>
    </row>
    <row r="45" ht="15.75">
      <c r="A45" s="171" t="s">
        <v>88</v>
      </c>
      <c r="B45" s="104">
        <v>40993.72595</v>
      </c>
      <c r="C45" s="104">
        <v>40750.798779999997</v>
      </c>
      <c r="D45" s="172">
        <f t="shared" si="31"/>
        <v>99.407404024956648</v>
      </c>
      <c r="E45" s="173">
        <f t="shared" si="32"/>
        <v>121.96618651063645</v>
      </c>
      <c r="F45" s="181">
        <v>33411.55442</v>
      </c>
    </row>
    <row r="46" ht="15.75">
      <c r="A46" s="171" t="s">
        <v>86</v>
      </c>
      <c r="B46" s="101">
        <v>31484.869999999999</v>
      </c>
      <c r="C46" s="101">
        <v>31484.869999999999</v>
      </c>
      <c r="D46" s="172">
        <f t="shared" si="31"/>
        <v>100</v>
      </c>
      <c r="E46" s="173">
        <f t="shared" si="32"/>
        <v>114.87152997433266</v>
      </c>
      <c r="F46" s="174">
        <v>27408.767</v>
      </c>
    </row>
    <row r="47" ht="15.75">
      <c r="A47" s="171" t="s">
        <v>87</v>
      </c>
      <c r="B47" s="101">
        <v>2989.8559500000001</v>
      </c>
      <c r="C47" s="101">
        <v>2989.8559500000001</v>
      </c>
      <c r="D47" s="172">
        <f t="shared" si="31"/>
        <v>100</v>
      </c>
      <c r="E47" s="173">
        <f t="shared" si="32"/>
        <v>395.61959335465207</v>
      </c>
      <c r="F47" s="174">
        <v>755.74010999999996</v>
      </c>
    </row>
    <row r="48" ht="13.5" customHeight="1">
      <c r="A48" s="171" t="s">
        <v>77</v>
      </c>
      <c r="B48" s="104">
        <f>B44-B45</f>
        <v>4545.466800000002</v>
      </c>
      <c r="C48" s="104">
        <f>C44-C45</f>
        <v>4759.0587500000038</v>
      </c>
      <c r="D48" s="172">
        <f t="shared" si="31"/>
        <v>104.69901023146846</v>
      </c>
      <c r="E48" s="173">
        <f t="shared" si="32"/>
        <v>110.27513403610239</v>
      </c>
      <c r="F48" s="181">
        <f>F44-F45</f>
        <v>4315.6227300000028</v>
      </c>
    </row>
    <row r="49" ht="15.75">
      <c r="A49" s="175" t="s">
        <v>11</v>
      </c>
      <c r="B49" s="104">
        <f>B44-B43</f>
        <v>75</v>
      </c>
      <c r="C49" s="128">
        <f>C44-C43</f>
        <v>46.44658999999956</v>
      </c>
      <c r="D49" s="172">
        <f t="shared" si="31"/>
        <v>61.928786666666078</v>
      </c>
      <c r="E49" s="173">
        <f t="shared" si="32"/>
        <v>133.64206100682804</v>
      </c>
      <c r="F49" s="182">
        <f>F44-F43</f>
        <v>34.754469999999856</v>
      </c>
    </row>
    <row r="50" ht="15.75">
      <c r="A50" s="171" t="s">
        <v>18</v>
      </c>
      <c r="B50" s="101">
        <v>75</v>
      </c>
      <c r="C50" s="101">
        <v>24.6326</v>
      </c>
      <c r="D50" s="172">
        <f t="shared" si="31"/>
        <v>32.843466666666664</v>
      </c>
      <c r="E50" s="173">
        <f t="shared" si="32"/>
        <v>46.576162517955829</v>
      </c>
      <c r="F50" s="174">
        <v>52.886710000000001</v>
      </c>
    </row>
    <row r="51" ht="15.75">
      <c r="A51" s="170" t="s">
        <v>57</v>
      </c>
      <c r="B51" s="106"/>
      <c r="C51" s="106"/>
      <c r="D51" s="183"/>
      <c r="E51" s="184"/>
      <c r="F51" s="106"/>
    </row>
    <row r="52" ht="15.75">
      <c r="A52" s="171" t="s">
        <v>9</v>
      </c>
      <c r="B52" s="104">
        <v>66830.619860000006</v>
      </c>
      <c r="C52" s="101">
        <v>65311.38622</v>
      </c>
      <c r="D52" s="172">
        <f t="shared" si="31"/>
        <v>97.726740163142935</v>
      </c>
      <c r="E52" s="173">
        <f t="shared" si="32"/>
        <v>121.44296003131059</v>
      </c>
      <c r="F52" s="174">
        <v>53779.474909999997</v>
      </c>
    </row>
    <row r="53" ht="15.75">
      <c r="A53" s="171" t="s">
        <v>15</v>
      </c>
      <c r="B53" s="104">
        <v>66830.619860000006</v>
      </c>
      <c r="C53" s="101">
        <v>65417.077360000003</v>
      </c>
      <c r="D53" s="172">
        <f t="shared" si="31"/>
        <v>97.884887940645825</v>
      </c>
      <c r="E53" s="173">
        <f t="shared" si="32"/>
        <v>121.6394869408367</v>
      </c>
      <c r="F53" s="174">
        <v>53779.474909999997</v>
      </c>
    </row>
    <row r="54" ht="15.75">
      <c r="A54" s="171" t="s">
        <v>85</v>
      </c>
      <c r="B54" s="104">
        <v>57112.429859999997</v>
      </c>
      <c r="C54" s="101">
        <v>55944.570489999998</v>
      </c>
      <c r="D54" s="172">
        <f t="shared" si="31"/>
        <v>97.955157269857409</v>
      </c>
      <c r="E54" s="173">
        <f t="shared" si="32"/>
        <v>125.50629923700171</v>
      </c>
      <c r="F54" s="174">
        <v>44575.109640000002</v>
      </c>
    </row>
    <row r="55" ht="15.75">
      <c r="A55" s="171" t="s">
        <v>79</v>
      </c>
      <c r="B55" s="104">
        <v>0</v>
      </c>
      <c r="C55" s="101">
        <v>9.8599999999999994</v>
      </c>
      <c r="D55" s="172" t="s">
        <v>68</v>
      </c>
      <c r="E55" s="173">
        <f t="shared" si="32"/>
        <v>10.095761264939499</v>
      </c>
      <c r="F55" s="174">
        <v>97.664749999999998</v>
      </c>
    </row>
    <row r="56" ht="15.75">
      <c r="A56" s="171" t="s">
        <v>86</v>
      </c>
      <c r="B56" s="101">
        <v>41660.955000000002</v>
      </c>
      <c r="C56" s="101">
        <v>41648.970999999998</v>
      </c>
      <c r="D56" s="172">
        <f t="shared" si="31"/>
        <v>99.971234456819332</v>
      </c>
      <c r="E56" s="173">
        <f t="shared" si="32"/>
        <v>113.89464187262621</v>
      </c>
      <c r="F56" s="174">
        <v>36567.981</v>
      </c>
    </row>
    <row r="57" ht="15.75">
      <c r="A57" s="171" t="s">
        <v>87</v>
      </c>
      <c r="B57" s="101">
        <v>1937.47486</v>
      </c>
      <c r="C57" s="101">
        <v>1135.5884900000001</v>
      </c>
      <c r="D57" s="172">
        <f t="shared" si="31"/>
        <v>58.611779354907348</v>
      </c>
      <c r="E57" s="173">
        <f>C57/F57/100</f>
        <v>0.017463271013305959</v>
      </c>
      <c r="F57" s="174">
        <v>650.27250000000004</v>
      </c>
    </row>
    <row r="58" ht="17.25" customHeight="1">
      <c r="A58" s="171" t="s">
        <v>77</v>
      </c>
      <c r="B58" s="104">
        <f>B53-B54</f>
        <v>9718.1900000000096</v>
      </c>
      <c r="C58" s="101">
        <f>SUM(C53-C54)</f>
        <v>9472.5068700000047</v>
      </c>
      <c r="D58" s="172">
        <f t="shared" si="31"/>
        <v>97.471925018959254</v>
      </c>
      <c r="E58" s="173">
        <f>C58/F58*100</f>
        <v>102.91320033630097</v>
      </c>
      <c r="F58" s="174">
        <f>SUM(F53-F54)</f>
        <v>9204.3652699999948</v>
      </c>
    </row>
    <row r="59" ht="15.75">
      <c r="A59" s="175" t="s">
        <v>11</v>
      </c>
      <c r="B59" s="104">
        <v>0</v>
      </c>
      <c r="C59" s="128">
        <f>C53-C52</f>
        <v>105.69114000000263</v>
      </c>
      <c r="D59" s="172" t="s">
        <v>68</v>
      </c>
      <c r="E59" s="173" t="s">
        <v>68</v>
      </c>
      <c r="F59" s="182">
        <f>F53-F52</f>
        <v>0</v>
      </c>
    </row>
    <row r="60" ht="15" customHeight="1">
      <c r="A60" s="171" t="s">
        <v>18</v>
      </c>
      <c r="B60" s="101">
        <v>135</v>
      </c>
      <c r="C60" s="101">
        <v>258.29678000000001</v>
      </c>
      <c r="D60" s="172">
        <f t="shared" si="31"/>
        <v>191.33094814814814</v>
      </c>
      <c r="E60" s="173">
        <f t="shared" si="32"/>
        <v>164.06944816652492</v>
      </c>
      <c r="F60" s="185">
        <v>157.43136999999999</v>
      </c>
    </row>
    <row r="61" ht="15.75">
      <c r="A61" s="186" t="s">
        <v>21</v>
      </c>
      <c r="B61" s="40"/>
      <c r="C61" s="40"/>
      <c r="D61" s="159"/>
      <c r="E61" s="160"/>
      <c r="F61" s="40"/>
    </row>
    <row r="62" ht="15.75">
      <c r="A62" s="187" t="s">
        <v>9</v>
      </c>
      <c r="B62" s="104">
        <v>45665.457499999997</v>
      </c>
      <c r="C62" s="101">
        <v>45834.479440000003</v>
      </c>
      <c r="D62" s="172">
        <f t="shared" si="31"/>
        <v>100.37013083685848</v>
      </c>
      <c r="E62" s="173">
        <f t="shared" si="32"/>
        <v>97.1262051294065</v>
      </c>
      <c r="F62" s="174">
        <v>47190.641680000001</v>
      </c>
    </row>
    <row r="63" ht="15.75">
      <c r="A63" s="187" t="s">
        <v>15</v>
      </c>
      <c r="B63" s="104">
        <v>45665.457499999997</v>
      </c>
      <c r="C63" s="101">
        <v>46014.250939999998</v>
      </c>
      <c r="D63" s="172">
        <f t="shared" si="31"/>
        <v>100.76380147948809</v>
      </c>
      <c r="E63" s="173">
        <f t="shared" si="32"/>
        <v>97.505050686509122</v>
      </c>
      <c r="F63" s="174">
        <v>47191.658909999998</v>
      </c>
    </row>
    <row r="64" ht="15.75">
      <c r="A64" s="187" t="s">
        <v>89</v>
      </c>
      <c r="B64" s="104">
        <v>39955.457499999997</v>
      </c>
      <c r="C64" s="101">
        <v>40102.994250000003</v>
      </c>
      <c r="D64" s="172">
        <f t="shared" si="31"/>
        <v>100.36925306136214</v>
      </c>
      <c r="E64" s="173">
        <f t="shared" si="32"/>
        <v>96.4921297654287</v>
      </c>
      <c r="F64" s="174">
        <v>41560.896569999997</v>
      </c>
    </row>
    <row r="65" ht="15.75">
      <c r="A65" s="187" t="s">
        <v>79</v>
      </c>
      <c r="B65" s="104">
        <v>10</v>
      </c>
      <c r="C65" s="101">
        <v>52.674999999999997</v>
      </c>
      <c r="D65" s="172">
        <f t="shared" si="31"/>
        <v>526.75</v>
      </c>
      <c r="E65" s="173">
        <f t="shared" si="32"/>
        <v>105.18107918682595</v>
      </c>
      <c r="F65" s="174">
        <v>50.080300000000001</v>
      </c>
    </row>
    <row r="66" ht="15.75">
      <c r="A66" s="187" t="s">
        <v>86</v>
      </c>
      <c r="B66" s="101">
        <v>31859.626</v>
      </c>
      <c r="C66" s="101">
        <v>32271.075000000001</v>
      </c>
      <c r="D66" s="172">
        <f t="shared" si="31"/>
        <v>101.29144328310697</v>
      </c>
      <c r="E66" s="173">
        <f t="shared" si="32"/>
        <v>114.98612694230826</v>
      </c>
      <c r="F66" s="174">
        <v>28065.189999999999</v>
      </c>
    </row>
    <row r="67" ht="15.75">
      <c r="A67" s="187" t="s">
        <v>87</v>
      </c>
      <c r="B67" s="101">
        <v>2050.8314999999998</v>
      </c>
      <c r="C67" s="101">
        <v>2029.2840100000001</v>
      </c>
      <c r="D67" s="172">
        <f t="shared" si="31"/>
        <v>98.949329089201157</v>
      </c>
      <c r="E67" s="173">
        <f t="shared" si="32"/>
        <v>285.62235706102092</v>
      </c>
      <c r="F67" s="174">
        <v>710.47799999999995</v>
      </c>
    </row>
    <row r="68" ht="15.75">
      <c r="A68" s="187" t="s">
        <v>77</v>
      </c>
      <c r="B68" s="104">
        <f>B63-B64</f>
        <v>5710</v>
      </c>
      <c r="C68" s="101">
        <f>C63-C64</f>
        <v>5911.2566899999947</v>
      </c>
      <c r="D68" s="172">
        <f t="shared" si="31"/>
        <v>103.52463555166365</v>
      </c>
      <c r="E68" s="173">
        <f t="shared" si="32"/>
        <v>104.9814631316866</v>
      </c>
      <c r="F68" s="174">
        <f>F63-F64</f>
        <v>5630.7623400000011</v>
      </c>
    </row>
    <row r="69" ht="15.75">
      <c r="A69" s="188" t="s">
        <v>11</v>
      </c>
      <c r="B69" s="104">
        <f>B63-B62</f>
        <v>0</v>
      </c>
      <c r="C69" s="127">
        <f>C63-C62</f>
        <v>179.77149999999529</v>
      </c>
      <c r="D69" s="172" t="s">
        <v>68</v>
      </c>
      <c r="E69" s="173">
        <f t="shared" si="32"/>
        <v>17672.650236466681</v>
      </c>
      <c r="F69" s="127">
        <f>F63-F62</f>
        <v>1.0172299999976531</v>
      </c>
    </row>
    <row r="70" ht="15.75">
      <c r="A70" s="187" t="s">
        <v>18</v>
      </c>
      <c r="B70" s="101">
        <v>50</v>
      </c>
      <c r="C70" s="101">
        <v>70.836190000000002</v>
      </c>
      <c r="D70" s="172">
        <f t="shared" si="31"/>
        <v>141.67238</v>
      </c>
      <c r="E70" s="173">
        <f t="shared" si="32"/>
        <v>61.842184295430869</v>
      </c>
      <c r="F70" s="174">
        <v>114.54348</v>
      </c>
    </row>
    <row r="71" ht="15.75">
      <c r="A71" s="170" t="s">
        <v>22</v>
      </c>
      <c r="B71" s="189"/>
      <c r="C71" s="190"/>
      <c r="D71" s="191"/>
      <c r="E71" s="192"/>
      <c r="F71" s="106"/>
    </row>
    <row r="72" ht="15.75">
      <c r="A72" s="171" t="s">
        <v>9</v>
      </c>
      <c r="B72" s="104">
        <v>28494.932209999999</v>
      </c>
      <c r="C72" s="101">
        <v>29796.743149999998</v>
      </c>
      <c r="D72" s="172">
        <f t="shared" si="31"/>
        <v>104.56857005451357</v>
      </c>
      <c r="E72" s="173">
        <f t="shared" si="32"/>
        <v>131.57521200886242</v>
      </c>
      <c r="F72" s="174">
        <v>22646.167689999998</v>
      </c>
    </row>
    <row r="73" ht="15.75">
      <c r="A73" s="171" t="s">
        <v>15</v>
      </c>
      <c r="B73" s="104">
        <v>28494.932209999999</v>
      </c>
      <c r="C73" s="101">
        <v>29849.908070000001</v>
      </c>
      <c r="D73" s="172">
        <f t="shared" si="31"/>
        <v>104.75514681001587</v>
      </c>
      <c r="E73" s="173">
        <f t="shared" si="32"/>
        <v>131.72788623633681</v>
      </c>
      <c r="F73" s="174">
        <v>22660.280159999998</v>
      </c>
    </row>
    <row r="74" ht="15.75">
      <c r="A74" s="171" t="s">
        <v>90</v>
      </c>
      <c r="B74" s="104">
        <v>25839.809000000001</v>
      </c>
      <c r="C74" s="101">
        <v>26611.205450000001</v>
      </c>
      <c r="D74" s="172">
        <f t="shared" si="31"/>
        <v>102.98530244554051</v>
      </c>
      <c r="E74" s="173">
        <f t="shared" si="32"/>
        <v>133.46052755801503</v>
      </c>
      <c r="F74" s="174">
        <v>19939.38278</v>
      </c>
    </row>
    <row r="75" ht="15.75">
      <c r="A75" s="171" t="s">
        <v>79</v>
      </c>
      <c r="B75" s="104">
        <v>0</v>
      </c>
      <c r="C75" s="101">
        <v>16.675000000000001</v>
      </c>
      <c r="D75" s="172" t="s">
        <v>68</v>
      </c>
      <c r="E75" s="173">
        <f t="shared" si="32"/>
        <v>110.47436067311516</v>
      </c>
      <c r="F75" s="174">
        <v>15.093999999999999</v>
      </c>
    </row>
    <row r="76" ht="15.75">
      <c r="A76" s="171" t="s">
        <v>86</v>
      </c>
      <c r="B76" s="101">
        <v>19920.809000000001</v>
      </c>
      <c r="C76" s="101">
        <v>19920.809000000001</v>
      </c>
      <c r="D76" s="172">
        <f t="shared" si="31"/>
        <v>100</v>
      </c>
      <c r="E76" s="173">
        <f t="shared" si="32"/>
        <v>119.33645391238032</v>
      </c>
      <c r="F76" s="174">
        <v>16692.97884</v>
      </c>
    </row>
    <row r="77" ht="15.75">
      <c r="A77" s="171" t="s">
        <v>87</v>
      </c>
      <c r="B77" s="101">
        <v>0</v>
      </c>
      <c r="C77" s="101">
        <v>679.98994000000005</v>
      </c>
      <c r="D77" s="172" t="s">
        <v>68</v>
      </c>
      <c r="E77" s="173">
        <f t="shared" si="32"/>
        <v>431.06559470055333</v>
      </c>
      <c r="F77" s="174">
        <v>157.74628000000001</v>
      </c>
    </row>
    <row r="78" ht="15.75">
      <c r="A78" s="171" t="s">
        <v>77</v>
      </c>
      <c r="B78" s="104">
        <f>B73-B74</f>
        <v>2655.1232099999979</v>
      </c>
      <c r="C78" s="101">
        <f>C73-C74</f>
        <v>3238.70262</v>
      </c>
      <c r="D78" s="172">
        <f t="shared" si="31"/>
        <v>121.9793720985175</v>
      </c>
      <c r="E78" s="173">
        <f t="shared" si="32"/>
        <v>119.03067876819382</v>
      </c>
      <c r="F78" s="174">
        <f>F73-F74</f>
        <v>2720.8973799999985</v>
      </c>
    </row>
    <row r="79" ht="15.75">
      <c r="A79" s="175" t="s">
        <v>11</v>
      </c>
      <c r="B79" s="101">
        <v>0</v>
      </c>
      <c r="C79" s="127">
        <f>C73-C72</f>
        <v>53.164920000002894</v>
      </c>
      <c r="D79" s="172" t="s">
        <v>68</v>
      </c>
      <c r="E79" s="173">
        <f t="shared" ref="E79:E100" si="33">C79/F79*100</f>
        <v>376.72299746254754</v>
      </c>
      <c r="F79" s="127">
        <f>F73-F72</f>
        <v>14.11247000000003</v>
      </c>
    </row>
    <row r="80" ht="18" customHeight="1">
      <c r="A80" s="171" t="s">
        <v>18</v>
      </c>
      <c r="B80" s="101">
        <v>109.943</v>
      </c>
      <c r="C80" s="101">
        <v>173.94574</v>
      </c>
      <c r="D80" s="172">
        <f t="shared" ref="D79:D100" si="34">C80/B80*100</f>
        <v>158.21447477329161</v>
      </c>
      <c r="E80" s="173">
        <f t="shared" si="33"/>
        <v>112.01129889731692</v>
      </c>
      <c r="F80" s="101">
        <v>155.29302999999999</v>
      </c>
    </row>
    <row r="81" ht="15.75">
      <c r="A81" s="170" t="s">
        <v>23</v>
      </c>
      <c r="B81" s="17"/>
      <c r="C81" s="17"/>
      <c r="D81" s="19"/>
      <c r="E81" s="99"/>
      <c r="F81" s="17"/>
    </row>
    <row r="82" ht="15.75">
      <c r="A82" s="171" t="s">
        <v>9</v>
      </c>
      <c r="B82" s="104">
        <v>17008.074000000001</v>
      </c>
      <c r="C82" s="101">
        <v>16345.164839999999</v>
      </c>
      <c r="D82" s="172">
        <f t="shared" si="34"/>
        <v>96.102385490561716</v>
      </c>
      <c r="E82" s="173">
        <f t="shared" si="33"/>
        <v>112.81612698615871</v>
      </c>
      <c r="F82" s="174">
        <v>14488.322969999999</v>
      </c>
    </row>
    <row r="83" ht="19.5" customHeight="1">
      <c r="A83" s="171" t="s">
        <v>15</v>
      </c>
      <c r="B83" s="104">
        <v>17008.074000000001</v>
      </c>
      <c r="C83" s="101">
        <v>16404.193940000001</v>
      </c>
      <c r="D83" s="172">
        <f t="shared" si="34"/>
        <v>96.449450655024194</v>
      </c>
      <c r="E83" s="173">
        <f t="shared" si="33"/>
        <v>113.06670932731708</v>
      </c>
      <c r="F83" s="174">
        <v>14508.420770000001</v>
      </c>
    </row>
    <row r="84" ht="15.75">
      <c r="A84" s="171" t="s">
        <v>90</v>
      </c>
      <c r="B84" s="104">
        <v>14936.074000000001</v>
      </c>
      <c r="C84" s="101">
        <v>14404.03959</v>
      </c>
      <c r="D84" s="172">
        <f t="shared" si="34"/>
        <v>96.437923312377805</v>
      </c>
      <c r="E84" s="173">
        <f t="shared" si="33"/>
        <v>138.85701823486772</v>
      </c>
      <c r="F84" s="174">
        <v>10373.288850000001</v>
      </c>
    </row>
    <row r="85" ht="15.75">
      <c r="A85" s="171" t="s">
        <v>79</v>
      </c>
      <c r="B85" s="104">
        <v>100</v>
      </c>
      <c r="C85" s="101">
        <v>22.042999999999999</v>
      </c>
      <c r="D85" s="172">
        <f t="shared" si="34"/>
        <v>22.042999999999999</v>
      </c>
      <c r="E85" s="173">
        <f t="shared" si="33"/>
        <v>137.03220191470845</v>
      </c>
      <c r="F85" s="174">
        <v>16.085999999999999</v>
      </c>
    </row>
    <row r="86" ht="18" customHeight="1">
      <c r="A86" s="171" t="s">
        <v>86</v>
      </c>
      <c r="B86" s="104">
        <v>11717.074000000001</v>
      </c>
      <c r="C86" s="101">
        <v>11717.074000000001</v>
      </c>
      <c r="D86" s="172">
        <f t="shared" si="34"/>
        <v>100</v>
      </c>
      <c r="E86" s="173">
        <f t="shared" si="33"/>
        <v>113.19777202725392</v>
      </c>
      <c r="F86" s="174">
        <v>10350.97581</v>
      </c>
    </row>
    <row r="87" ht="18" customHeight="1">
      <c r="A87" s="171" t="s">
        <v>87</v>
      </c>
      <c r="B87" s="104">
        <v>436</v>
      </c>
      <c r="C87" s="101">
        <v>428.53958999999998</v>
      </c>
      <c r="D87" s="172">
        <f t="shared" si="34"/>
        <v>98.288896788990826</v>
      </c>
      <c r="E87" s="173" t="s">
        <v>68</v>
      </c>
      <c r="F87" s="174">
        <v>0</v>
      </c>
    </row>
    <row r="88" ht="15.75">
      <c r="A88" s="171" t="s">
        <v>77</v>
      </c>
      <c r="B88" s="101">
        <f>SUM(B83-B84)</f>
        <v>2072</v>
      </c>
      <c r="C88" s="101">
        <f>SUM(C83-C84)</f>
        <v>2000.1543500000007</v>
      </c>
      <c r="D88" s="172">
        <f t="shared" si="34"/>
        <v>96.532545849420885</v>
      </c>
      <c r="E88" s="173">
        <f t="shared" si="33"/>
        <v>48.369805786033346</v>
      </c>
      <c r="F88" s="174">
        <v>4135.1300000000001</v>
      </c>
    </row>
    <row r="89" ht="15.75">
      <c r="A89" s="175" t="s">
        <v>11</v>
      </c>
      <c r="B89" s="104">
        <f>B83-B82</f>
        <v>0</v>
      </c>
      <c r="C89" s="127">
        <f>C83-C82</f>
        <v>59.029100000001563</v>
      </c>
      <c r="D89" s="172" t="s">
        <v>68</v>
      </c>
      <c r="E89" s="173">
        <f t="shared" si="33"/>
        <v>293.67711442786845</v>
      </c>
      <c r="F89" s="127">
        <v>20.100000000000001</v>
      </c>
    </row>
    <row r="90" ht="17.25" customHeight="1">
      <c r="A90" s="171" t="s">
        <v>18</v>
      </c>
      <c r="B90" s="101">
        <v>35</v>
      </c>
      <c r="C90" s="101">
        <v>62.417789999999997</v>
      </c>
      <c r="D90" s="172">
        <f t="shared" si="34"/>
        <v>178.33654285714283</v>
      </c>
      <c r="E90" s="173">
        <f t="shared" si="33"/>
        <v>107.93323534497665</v>
      </c>
      <c r="F90" s="101">
        <v>57.829999999999998</v>
      </c>
    </row>
    <row r="91" ht="15.75">
      <c r="A91" s="170" t="s">
        <v>24</v>
      </c>
      <c r="B91" s="17"/>
      <c r="C91" s="17"/>
      <c r="D91" s="19"/>
      <c r="E91" s="99"/>
      <c r="F91" s="17"/>
    </row>
    <row r="92" ht="15.75">
      <c r="A92" s="171" t="s">
        <v>9</v>
      </c>
      <c r="B92" s="104">
        <v>16056.526</v>
      </c>
      <c r="C92" s="101">
        <v>15858.434520000001</v>
      </c>
      <c r="D92" s="172">
        <f t="shared" si="34"/>
        <v>98.76628680450554</v>
      </c>
      <c r="E92" s="173">
        <f t="shared" si="33"/>
        <v>112.03612291523943</v>
      </c>
      <c r="F92" s="174">
        <v>14154.751259999999</v>
      </c>
    </row>
    <row r="93" ht="15.75">
      <c r="A93" s="171" t="s">
        <v>15</v>
      </c>
      <c r="B93" s="104">
        <v>16056.526</v>
      </c>
      <c r="C93" s="101">
        <v>15935.33814</v>
      </c>
      <c r="D93" s="172">
        <f t="shared" si="34"/>
        <v>99.245242339469939</v>
      </c>
      <c r="E93" s="173">
        <f t="shared" si="33"/>
        <v>112.13256614302875</v>
      </c>
      <c r="F93" s="174">
        <v>14211.15978</v>
      </c>
    </row>
    <row r="94" ht="15.75">
      <c r="A94" s="171" t="s">
        <v>90</v>
      </c>
      <c r="B94" s="104">
        <v>14300.20379</v>
      </c>
      <c r="C94" s="101">
        <v>14198.39379</v>
      </c>
      <c r="D94" s="172">
        <f t="shared" si="34"/>
        <v>99.288052104046272</v>
      </c>
      <c r="E94" s="173">
        <f t="shared" si="33"/>
        <v>114.81500141778605</v>
      </c>
      <c r="F94" s="174">
        <v>12366.32288</v>
      </c>
    </row>
    <row r="95" ht="15.75">
      <c r="A95" s="171" t="s">
        <v>79</v>
      </c>
      <c r="B95" s="104">
        <v>89</v>
      </c>
      <c r="C95" s="101">
        <v>87.994</v>
      </c>
      <c r="D95" s="172">
        <f t="shared" si="34"/>
        <v>98.869662921348308</v>
      </c>
      <c r="E95" s="173">
        <f t="shared" si="33"/>
        <v>879.94000000000005</v>
      </c>
      <c r="F95" s="174">
        <v>10</v>
      </c>
    </row>
    <row r="96" ht="15.75">
      <c r="A96" s="171" t="s">
        <v>86</v>
      </c>
      <c r="B96" s="101">
        <v>10664.050999999999</v>
      </c>
      <c r="C96" s="101">
        <v>10664.050999999999</v>
      </c>
      <c r="D96" s="172">
        <f t="shared" si="34"/>
        <v>100</v>
      </c>
      <c r="E96" s="173">
        <f t="shared" si="33"/>
        <v>114.67688761765429</v>
      </c>
      <c r="F96" s="174">
        <v>9299.21558</v>
      </c>
    </row>
    <row r="97" ht="15.75">
      <c r="A97" s="171" t="s">
        <v>91</v>
      </c>
      <c r="B97" s="101">
        <v>370.15278999999998</v>
      </c>
      <c r="C97" s="101">
        <v>370.15278999999998</v>
      </c>
      <c r="D97" s="172">
        <f t="shared" si="34"/>
        <v>100</v>
      </c>
      <c r="E97" s="173">
        <f t="shared" si="33"/>
        <v>137.42894746778632</v>
      </c>
      <c r="F97" s="174">
        <v>269.34120999999999</v>
      </c>
    </row>
    <row r="98" ht="15.75">
      <c r="A98" s="171" t="s">
        <v>77</v>
      </c>
      <c r="B98" s="104">
        <f>B93-B94</f>
        <v>1756.3222100000003</v>
      </c>
      <c r="C98" s="101">
        <f>C93-C94</f>
        <v>1736.9443499999998</v>
      </c>
      <c r="D98" s="172">
        <f t="shared" si="34"/>
        <v>98.896679670184184</v>
      </c>
      <c r="E98" s="173">
        <f t="shared" si="33"/>
        <v>94.151648311024104</v>
      </c>
      <c r="F98" s="174">
        <f>F93-F94</f>
        <v>1844.8369000000002</v>
      </c>
    </row>
    <row r="99" ht="15.75">
      <c r="A99" s="175" t="s">
        <v>11</v>
      </c>
      <c r="B99" s="104">
        <f>B93-B92</f>
        <v>0</v>
      </c>
      <c r="C99" s="127">
        <f>C93-C92</f>
        <v>76.903619999999137</v>
      </c>
      <c r="D99" s="172" t="s">
        <v>68</v>
      </c>
      <c r="E99" s="173">
        <f t="shared" si="33"/>
        <v>136.33334113356983</v>
      </c>
      <c r="F99" s="176">
        <f>F93-F92</f>
        <v>56.408520000000863</v>
      </c>
    </row>
    <row r="100" ht="15.75">
      <c r="A100" s="171" t="s">
        <v>18</v>
      </c>
      <c r="B100" s="101">
        <v>10.98</v>
      </c>
      <c r="C100" s="101">
        <v>11.44739</v>
      </c>
      <c r="D100" s="172">
        <f t="shared" si="34"/>
        <v>104.25673952641165</v>
      </c>
      <c r="E100" s="173">
        <f t="shared" si="33"/>
        <v>99.890052260080523</v>
      </c>
      <c r="F100" s="174">
        <v>11.459989999999999</v>
      </c>
    </row>
    <row r="101" ht="15.75">
      <c r="A101" s="193" t="s">
        <v>25</v>
      </c>
      <c r="B101" s="17"/>
      <c r="C101" s="52"/>
      <c r="D101" s="194"/>
      <c r="E101" s="195"/>
      <c r="F101" s="52"/>
    </row>
    <row r="102" ht="15.75">
      <c r="A102" s="196" t="s">
        <v>9</v>
      </c>
      <c r="B102" s="197">
        <v>12922</v>
      </c>
      <c r="C102" s="119">
        <v>12901.336600000001</v>
      </c>
      <c r="D102" s="198">
        <f t="shared" ref="D102:D112" si="35">C102/B102*100</f>
        <v>99.84009131713357</v>
      </c>
      <c r="E102" s="199">
        <f t="shared" ref="E102:E112" si="36">C102/F102*100</f>
        <v>115.86059441516932</v>
      </c>
      <c r="F102" s="174">
        <v>11135.223900000001</v>
      </c>
    </row>
    <row r="103" ht="15.75">
      <c r="A103" s="196" t="s">
        <v>15</v>
      </c>
      <c r="B103" s="197">
        <v>12922</v>
      </c>
      <c r="C103" s="119">
        <v>12905.188200000001</v>
      </c>
      <c r="D103" s="198">
        <f t="shared" si="35"/>
        <v>99.869897848630245</v>
      </c>
      <c r="E103" s="199">
        <f t="shared" si="36"/>
        <v>114.35764850805997</v>
      </c>
      <c r="F103" s="174">
        <v>11284.936659999999</v>
      </c>
    </row>
    <row r="104" ht="15.75">
      <c r="A104" s="196" t="s">
        <v>92</v>
      </c>
      <c r="B104" s="197">
        <v>9020.2000000000007</v>
      </c>
      <c r="C104" s="119">
        <v>8964.2466999999997</v>
      </c>
      <c r="D104" s="198">
        <f t="shared" si="35"/>
        <v>99.379688920423035</v>
      </c>
      <c r="E104" s="199">
        <f t="shared" si="36"/>
        <v>117.30297855523975</v>
      </c>
      <c r="F104" s="174">
        <v>7641.96</v>
      </c>
    </row>
    <row r="105" ht="15.75">
      <c r="A105" s="196" t="s">
        <v>93</v>
      </c>
      <c r="B105" s="119">
        <v>1944.2</v>
      </c>
      <c r="C105" s="119">
        <v>1889.1199999999999</v>
      </c>
      <c r="D105" s="198">
        <f t="shared" si="35"/>
        <v>97.166958131879426</v>
      </c>
      <c r="E105" s="199">
        <f t="shared" si="36"/>
        <v>124.83004137975256</v>
      </c>
      <c r="F105" s="174">
        <v>1513.35366</v>
      </c>
    </row>
    <row r="106" ht="15.75">
      <c r="A106" s="196" t="s">
        <v>94</v>
      </c>
      <c r="B106" s="119">
        <v>132</v>
      </c>
      <c r="C106" s="119">
        <v>131.94794999999999</v>
      </c>
      <c r="D106" s="198">
        <f t="shared" si="35"/>
        <v>99.960568181818175</v>
      </c>
      <c r="E106" s="199" t="s">
        <v>68</v>
      </c>
      <c r="F106" s="174">
        <v>0</v>
      </c>
    </row>
    <row r="107" s="200" customFormat="1">
      <c r="A107" s="201" t="s">
        <v>95</v>
      </c>
      <c r="B107" s="202">
        <v>0</v>
      </c>
      <c r="C107" s="202">
        <v>0</v>
      </c>
      <c r="D107" s="203" t="s">
        <v>68</v>
      </c>
      <c r="E107" s="204" t="s">
        <v>68</v>
      </c>
      <c r="F107" s="205">
        <v>119</v>
      </c>
    </row>
    <row r="108" ht="15.75">
      <c r="A108" s="196" t="s">
        <v>96</v>
      </c>
      <c r="B108" s="119">
        <v>77</v>
      </c>
      <c r="C108" s="119">
        <v>76.286749999999998</v>
      </c>
      <c r="D108" s="198">
        <f t="shared" si="35"/>
        <v>99.073701298701295</v>
      </c>
      <c r="E108" s="199">
        <f t="shared" si="36"/>
        <v>82.028763440860203</v>
      </c>
      <c r="F108" s="206">
        <v>93</v>
      </c>
    </row>
    <row r="109" ht="15.75">
      <c r="A109" s="196" t="s">
        <v>97</v>
      </c>
      <c r="B109" s="119">
        <v>6867</v>
      </c>
      <c r="C109" s="119">
        <v>6866.8919999999998</v>
      </c>
      <c r="D109" s="198">
        <f t="shared" si="35"/>
        <v>99.998427260812576</v>
      </c>
      <c r="E109" s="199">
        <f t="shared" si="36"/>
        <v>116.06117958683801</v>
      </c>
      <c r="F109" s="174">
        <v>5916.6139999999996</v>
      </c>
    </row>
    <row r="110" ht="15.75">
      <c r="A110" s="196" t="s">
        <v>98</v>
      </c>
      <c r="B110" s="197">
        <f>B103-B104</f>
        <v>3901.7999999999993</v>
      </c>
      <c r="C110" s="119">
        <f>C103-C104</f>
        <v>3940.9415000000008</v>
      </c>
      <c r="D110" s="198">
        <f t="shared" si="35"/>
        <v>101.00316520580247</v>
      </c>
      <c r="E110" s="199">
        <f t="shared" si="36"/>
        <v>108.17915863342374</v>
      </c>
      <c r="F110" s="174">
        <f>F103-F104</f>
        <v>3642.9766599999994</v>
      </c>
    </row>
    <row r="111" ht="15.75">
      <c r="A111" s="207" t="s">
        <v>11</v>
      </c>
      <c r="B111" s="197">
        <f>B103-B102</f>
        <v>0</v>
      </c>
      <c r="C111" s="131">
        <f>C103-C102</f>
        <v>3.8515999999999622</v>
      </c>
      <c r="D111" s="198" t="s">
        <v>68</v>
      </c>
      <c r="E111" s="199">
        <f t="shared" si="36"/>
        <v>2.5726598053499248</v>
      </c>
      <c r="F111" s="131">
        <f>F103-F102</f>
        <v>149.71275999999853</v>
      </c>
    </row>
    <row r="112" ht="16.5">
      <c r="A112" s="208" t="s">
        <v>18</v>
      </c>
      <c r="B112" s="209">
        <v>65</v>
      </c>
      <c r="C112" s="70">
        <v>174.67877999999999</v>
      </c>
      <c r="D112" s="210">
        <f t="shared" si="35"/>
        <v>268.73658461538457</v>
      </c>
      <c r="E112" s="211">
        <f t="shared" si="36"/>
        <v>82.087813897148536</v>
      </c>
      <c r="F112" s="212">
        <v>212.79501999999999</v>
      </c>
    </row>
    <row r="113" ht="15">
      <c r="A113" s="77" t="s">
        <v>99</v>
      </c>
    </row>
    <row r="114" ht="15">
      <c r="A114" s="77" t="s">
        <v>100</v>
      </c>
    </row>
    <row r="115" ht="15">
      <c r="A115" s="77" t="s">
        <v>101</v>
      </c>
    </row>
    <row r="116" ht="15">
      <c r="A116" s="77" t="s">
        <v>102</v>
      </c>
    </row>
    <row r="117" ht="15">
      <c r="A117" s="77" t="s">
        <v>103</v>
      </c>
    </row>
    <row r="118" ht="15">
      <c r="A118" s="77" t="s">
        <v>104</v>
      </c>
    </row>
    <row r="119" ht="15">
      <c r="A119" s="77" t="s">
        <v>105</v>
      </c>
    </row>
    <row r="120" ht="15">
      <c r="A120" s="77" t="s">
        <v>106</v>
      </c>
    </row>
  </sheetData>
  <printOptions headings="0" gridLines="0"/>
  <pageMargins left="0.31496099999999999" right="0.31496099999999999" top="0.70866099999999987" bottom="0.66929099999999997" header="0.31496099999999999" footer="0.31496099999999999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B28" activeCellId="0" sqref="B28"/>
    </sheetView>
  </sheetViews>
  <sheetFormatPr baseColWidth="8" defaultColWidth="9.1406200000000002" defaultRowHeight="12.75" customHeight="1"/>
  <cols>
    <col customWidth="1" min="1" max="1" width="52.140599999999999"/>
    <col customWidth="1" min="2" max="2" width="16.5703"/>
    <col customWidth="1" min="3" max="3" width="15.2852"/>
    <col customWidth="1" min="4" max="4" width="14"/>
    <col customWidth="1" min="5" max="5" width="14.855499999999999"/>
    <col customWidth="1" min="6" max="6" width="11.710900000000001"/>
  </cols>
  <sheetData>
    <row r="1" ht="20.25">
      <c r="A1" s="82" t="s">
        <v>107</v>
      </c>
      <c r="B1" s="85"/>
      <c r="C1" s="85"/>
      <c r="D1" s="85"/>
      <c r="E1" s="85"/>
      <c r="F1" s="3"/>
    </row>
    <row r="2" ht="21">
      <c r="A2" s="82" t="s">
        <v>108</v>
      </c>
      <c r="B2" s="86"/>
      <c r="C2" s="86"/>
      <c r="D2" s="86"/>
      <c r="E2" s="86"/>
      <c r="F2" s="3"/>
    </row>
    <row r="3" ht="15.75">
      <c r="A3" s="167" t="s">
        <v>1</v>
      </c>
      <c r="B3" s="139" t="s">
        <v>36</v>
      </c>
      <c r="C3" s="139" t="s">
        <v>52</v>
      </c>
      <c r="D3" s="139" t="s">
        <v>38</v>
      </c>
      <c r="E3" s="140" t="s">
        <v>39</v>
      </c>
      <c r="F3" s="213"/>
    </row>
    <row r="4" ht="15.75">
      <c r="A4" s="168" t="s">
        <v>6</v>
      </c>
      <c r="B4" s="141" t="s">
        <v>72</v>
      </c>
      <c r="C4" s="141" t="s">
        <v>109</v>
      </c>
      <c r="D4" s="141" t="s">
        <v>40</v>
      </c>
      <c r="E4" s="142" t="s">
        <v>73</v>
      </c>
      <c r="F4" s="214"/>
    </row>
    <row r="5" ht="15.75" customHeight="1">
      <c r="A5" s="169"/>
      <c r="B5" s="163" t="s">
        <v>74</v>
      </c>
      <c r="C5" s="163" t="s">
        <v>74</v>
      </c>
      <c r="D5" s="163"/>
      <c r="E5" s="143"/>
      <c r="F5" s="214"/>
    </row>
    <row r="6" ht="15.75">
      <c r="A6" s="170" t="s">
        <v>8</v>
      </c>
      <c r="B6" s="101"/>
      <c r="C6" s="101"/>
      <c r="D6" s="172"/>
      <c r="E6" s="173"/>
      <c r="F6" s="127"/>
    </row>
    <row r="7" ht="15.75">
      <c r="A7" s="171" t="s">
        <v>9</v>
      </c>
      <c r="B7" s="101">
        <v>76745.089999999997</v>
      </c>
      <c r="C7" s="101">
        <v>39550.129999999997</v>
      </c>
      <c r="D7" s="172">
        <f t="shared" ref="D7:D13" si="37">C7/B7*100</f>
        <v>51.534410865893832</v>
      </c>
      <c r="E7" s="173">
        <f t="shared" ref="E7:E13" si="38">C7/F7*100</f>
        <v>101.21915577103407</v>
      </c>
      <c r="F7" s="101">
        <v>39073.760000000002</v>
      </c>
    </row>
    <row r="8" ht="15.75">
      <c r="A8" s="171" t="s">
        <v>10</v>
      </c>
      <c r="B8" s="101">
        <v>76745.089999999997</v>
      </c>
      <c r="C8" s="101">
        <v>38787.629999999997</v>
      </c>
      <c r="D8" s="172">
        <f t="shared" si="37"/>
        <v>50.540861962634999</v>
      </c>
      <c r="E8" s="173">
        <f t="shared" si="38"/>
        <v>100.20085311553537</v>
      </c>
      <c r="F8" s="101">
        <v>38709.879999999997</v>
      </c>
    </row>
    <row r="9" ht="15.75">
      <c r="A9" s="171" t="s">
        <v>75</v>
      </c>
      <c r="B9" s="101">
        <v>64750</v>
      </c>
      <c r="C9" s="101">
        <v>31430.091069999999</v>
      </c>
      <c r="D9" s="172">
        <f t="shared" si="37"/>
        <v>48.540681189189186</v>
      </c>
      <c r="E9" s="173">
        <f t="shared" si="38"/>
        <v>106.4635016194735</v>
      </c>
      <c r="F9" s="101">
        <v>29521.939999999999</v>
      </c>
    </row>
    <row r="10" ht="15.75">
      <c r="A10" s="171" t="s">
        <v>76</v>
      </c>
      <c r="B10" s="101">
        <v>4065</v>
      </c>
      <c r="C10" s="101">
        <v>1519.625</v>
      </c>
      <c r="D10" s="172">
        <f>C10/B10*100</f>
        <v>37.383148831488313</v>
      </c>
      <c r="E10" s="173">
        <f>C10/F10*100</f>
        <v>79.773314385995491</v>
      </c>
      <c r="F10" s="101">
        <v>1904.9290000000001</v>
      </c>
    </row>
    <row r="11" ht="15.75">
      <c r="A11" s="171" t="s">
        <v>77</v>
      </c>
      <c r="B11" s="101">
        <f>B8-B9</f>
        <v>11995.089999999997</v>
      </c>
      <c r="C11" s="101">
        <f>C8-C9</f>
        <v>7357.5389299999988</v>
      </c>
      <c r="D11" s="172">
        <f t="shared" si="37"/>
        <v>61.337921849690169</v>
      </c>
      <c r="E11" s="173">
        <f t="shared" si="38"/>
        <v>80.078221342324824</v>
      </c>
      <c r="F11" s="101">
        <f>F8-F9</f>
        <v>9187.9399999999987</v>
      </c>
    </row>
    <row r="12" ht="15.75">
      <c r="A12" s="175" t="s">
        <v>11</v>
      </c>
      <c r="B12" s="101">
        <f>B8-B7</f>
        <v>0</v>
      </c>
      <c r="C12" s="127">
        <f>C8-C7</f>
        <v>-762.5</v>
      </c>
      <c r="D12" s="172" t="s">
        <v>68</v>
      </c>
      <c r="E12" s="173">
        <f t="shared" si="38"/>
        <v>209.54710344069207</v>
      </c>
      <c r="F12" s="101">
        <f>F8-F7</f>
        <v>-363.88000000000466</v>
      </c>
    </row>
    <row r="13" ht="15" customHeight="1">
      <c r="A13" s="171" t="s">
        <v>13</v>
      </c>
      <c r="B13" s="101">
        <v>560.45000000000005</v>
      </c>
      <c r="C13" s="101">
        <v>339.31</v>
      </c>
      <c r="D13" s="172">
        <f t="shared" si="37"/>
        <v>60.542421268623428</v>
      </c>
      <c r="E13" s="173">
        <f t="shared" si="38"/>
        <v>61.113812791556342</v>
      </c>
      <c r="F13" s="101">
        <v>555.21000000000004</v>
      </c>
    </row>
    <row r="14" ht="15.75">
      <c r="A14" s="170" t="s">
        <v>14</v>
      </c>
      <c r="B14" s="127"/>
      <c r="C14" s="127"/>
      <c r="D14" s="215"/>
      <c r="E14" s="216"/>
      <c r="F14" s="127"/>
    </row>
    <row r="15" ht="15.75">
      <c r="A15" s="171" t="s">
        <v>9</v>
      </c>
      <c r="B15" s="101">
        <v>19046</v>
      </c>
      <c r="C15" s="101">
        <v>10019.50986</v>
      </c>
      <c r="D15" s="172">
        <f t="shared" ref="D15:D78" si="39">C15/B15*100</f>
        <v>52.606898351359867</v>
      </c>
      <c r="E15" s="173">
        <f t="shared" ref="E15:E78" si="40">C15/F15*100</f>
        <v>108.16097344940077</v>
      </c>
      <c r="F15" s="101">
        <v>9263.5167199999996</v>
      </c>
    </row>
    <row r="16" ht="15.75">
      <c r="A16" s="171" t="s">
        <v>15</v>
      </c>
      <c r="B16" s="101">
        <v>19046</v>
      </c>
      <c r="C16" s="101">
        <v>9856.8755500000007</v>
      </c>
      <c r="D16" s="172">
        <f t="shared" si="39"/>
        <v>51.752995642129584</v>
      </c>
      <c r="E16" s="173">
        <f t="shared" si="40"/>
        <v>106.86986337426745</v>
      </c>
      <c r="F16" s="101">
        <v>9223.2508199999993</v>
      </c>
    </row>
    <row r="17" ht="15.75">
      <c r="A17" s="171" t="s">
        <v>78</v>
      </c>
      <c r="B17" s="101">
        <v>13280</v>
      </c>
      <c r="C17" s="101">
        <v>5370.8115500000004</v>
      </c>
      <c r="D17" s="172">
        <f t="shared" si="39"/>
        <v>40.442858057228918</v>
      </c>
      <c r="E17" s="173">
        <f t="shared" si="40"/>
        <v>92.246640033114474</v>
      </c>
      <c r="F17" s="101">
        <v>5822.2299999999996</v>
      </c>
    </row>
    <row r="18" ht="15" customHeight="1">
      <c r="A18" s="171" t="s">
        <v>79</v>
      </c>
      <c r="B18" s="101">
        <v>0</v>
      </c>
      <c r="C18" s="101">
        <v>0</v>
      </c>
      <c r="D18" s="172" t="s">
        <v>68</v>
      </c>
      <c r="E18" s="173" t="s">
        <v>68</v>
      </c>
      <c r="F18" s="101">
        <v>0</v>
      </c>
    </row>
    <row r="19" ht="15.75">
      <c r="A19" s="171" t="s">
        <v>80</v>
      </c>
      <c r="B19" s="101">
        <f>B16-B17</f>
        <v>5766</v>
      </c>
      <c r="C19" s="101">
        <f>C16-C17</f>
        <v>4486.0640000000003</v>
      </c>
      <c r="D19" s="172">
        <f t="shared" si="39"/>
        <v>77.802011793270907</v>
      </c>
      <c r="E19" s="173">
        <f t="shared" si="40"/>
        <v>131.90345597472702</v>
      </c>
      <c r="F19" s="101">
        <f>F16-F17</f>
        <v>3401.0208199999997</v>
      </c>
    </row>
    <row r="20" ht="15.75">
      <c r="A20" s="175" t="s">
        <v>11</v>
      </c>
      <c r="B20" s="101">
        <f>B16-B15</f>
        <v>0</v>
      </c>
      <c r="C20" s="127">
        <f>C16-C15</f>
        <v>-162.63430999999946</v>
      </c>
      <c r="D20" s="172" t="s">
        <v>68</v>
      </c>
      <c r="E20" s="173">
        <f t="shared" si="40"/>
        <v>403.90084413858409</v>
      </c>
      <c r="F20" s="101">
        <f>F16-F15</f>
        <v>-40.265900000000329</v>
      </c>
    </row>
    <row r="21" ht="15.75">
      <c r="A21" s="171" t="s">
        <v>13</v>
      </c>
      <c r="B21" s="101">
        <v>184</v>
      </c>
      <c r="C21" s="101">
        <v>68.475570000000005</v>
      </c>
      <c r="D21" s="172">
        <f t="shared" si="39"/>
        <v>37.21498369565218</v>
      </c>
      <c r="E21" s="173">
        <f t="shared" si="40"/>
        <v>56.093906028437068</v>
      </c>
      <c r="F21" s="101">
        <v>122.0731</v>
      </c>
    </row>
    <row r="22" ht="15.75">
      <c r="A22" s="170" t="s">
        <v>16</v>
      </c>
      <c r="B22" s="101"/>
      <c r="C22" s="101"/>
      <c r="D22" s="172"/>
      <c r="E22" s="173"/>
      <c r="F22" s="101"/>
    </row>
    <row r="23" ht="15.75">
      <c r="A23" s="171" t="s">
        <v>9</v>
      </c>
      <c r="B23" s="101">
        <v>32776.920789999996</v>
      </c>
      <c r="C23" s="101">
        <v>15077.68593</v>
      </c>
      <c r="D23" s="172">
        <f t="shared" si="39"/>
        <v>46.000922498491967</v>
      </c>
      <c r="E23" s="173">
        <f t="shared" si="40"/>
        <v>107.26916201643301</v>
      </c>
      <c r="F23" s="101">
        <v>14055.937089999999</v>
      </c>
    </row>
    <row r="24" ht="15" customHeight="1">
      <c r="A24" s="171" t="s">
        <v>15</v>
      </c>
      <c r="B24" s="101">
        <v>32776.920789999996</v>
      </c>
      <c r="C24" s="101">
        <v>16385.20707</v>
      </c>
      <c r="D24" s="172">
        <f t="shared" si="39"/>
        <v>49.990074342184734</v>
      </c>
      <c r="E24" s="173">
        <f t="shared" si="40"/>
        <v>109.17371109658048</v>
      </c>
      <c r="F24" s="101">
        <v>15008.381509999999</v>
      </c>
    </row>
    <row r="25" ht="15.75">
      <c r="A25" s="171" t="s">
        <v>81</v>
      </c>
      <c r="B25" s="101">
        <v>24514.124889999999</v>
      </c>
      <c r="C25" s="101">
        <v>11891.0159</v>
      </c>
      <c r="D25" s="172">
        <f t="shared" si="39"/>
        <v>48.506793342032289</v>
      </c>
      <c r="E25" s="173">
        <f t="shared" si="40"/>
        <v>112.9117880090899</v>
      </c>
      <c r="F25" s="101">
        <v>10531.244000000001</v>
      </c>
    </row>
    <row r="26" ht="15.75">
      <c r="A26" s="171" t="s">
        <v>82</v>
      </c>
      <c r="B26" s="101">
        <v>0</v>
      </c>
      <c r="C26" s="101">
        <v>0</v>
      </c>
      <c r="D26" s="172" t="s">
        <v>68</v>
      </c>
      <c r="E26" s="173" t="s">
        <v>68</v>
      </c>
      <c r="F26" s="101">
        <v>25.893999999999998</v>
      </c>
    </row>
    <row r="27" ht="15.75">
      <c r="A27" s="171" t="s">
        <v>83</v>
      </c>
      <c r="B27" s="101">
        <v>0</v>
      </c>
      <c r="C27" s="101">
        <v>0</v>
      </c>
      <c r="D27" s="172" t="s">
        <v>68</v>
      </c>
      <c r="E27" s="173" t="s">
        <v>68</v>
      </c>
      <c r="F27" s="101">
        <v>0</v>
      </c>
    </row>
    <row r="28" ht="15" customHeight="1">
      <c r="A28" s="171" t="s">
        <v>84</v>
      </c>
      <c r="B28" s="101">
        <v>3015</v>
      </c>
      <c r="C28" s="101">
        <v>1650</v>
      </c>
      <c r="D28" s="172">
        <f t="shared" si="39"/>
        <v>54.726368159203972</v>
      </c>
      <c r="E28" s="173">
        <f t="shared" si="40"/>
        <v>110.36789297658862</v>
      </c>
      <c r="F28" s="101">
        <v>1495</v>
      </c>
    </row>
    <row r="29" ht="15.75">
      <c r="A29" s="171" t="s">
        <v>77</v>
      </c>
      <c r="B29" s="101">
        <f>B24-B25</f>
        <v>8262.7958999999973</v>
      </c>
      <c r="C29" s="101">
        <f>C24-C25</f>
        <v>4494.1911700000001</v>
      </c>
      <c r="D29" s="172">
        <f t="shared" si="39"/>
        <v>54.390683545747528</v>
      </c>
      <c r="E29" s="173">
        <f t="shared" si="40"/>
        <v>100.38090543258747</v>
      </c>
      <c r="F29" s="101">
        <f>F24-F25</f>
        <v>4477.1375099999987</v>
      </c>
    </row>
    <row r="30" ht="15.75">
      <c r="A30" s="175" t="s">
        <v>11</v>
      </c>
      <c r="B30" s="101">
        <f>B24-B23</f>
        <v>0</v>
      </c>
      <c r="C30" s="127">
        <f>C24-C23</f>
        <v>1307.5211400000007</v>
      </c>
      <c r="D30" s="172" t="s">
        <v>68</v>
      </c>
      <c r="E30" s="173">
        <f t="shared" si="40"/>
        <v>137.28057118545573</v>
      </c>
      <c r="F30" s="101">
        <f>F24-F23</f>
        <v>952.44441999999981</v>
      </c>
    </row>
    <row r="31" ht="15.75">
      <c r="A31" s="171" t="s">
        <v>13</v>
      </c>
      <c r="B31" s="101">
        <v>0</v>
      </c>
      <c r="C31" s="101">
        <v>133.39496</v>
      </c>
      <c r="D31" s="172" t="s">
        <v>68</v>
      </c>
      <c r="E31" s="173">
        <f t="shared" si="40"/>
        <v>99.815603534204485</v>
      </c>
      <c r="F31" s="101">
        <v>133.64139</v>
      </c>
    </row>
    <row r="32" ht="15.75">
      <c r="A32" s="179" t="s">
        <v>17</v>
      </c>
      <c r="B32" s="101"/>
      <c r="C32" s="101"/>
      <c r="D32" s="172"/>
      <c r="E32" s="173"/>
      <c r="F32" s="101"/>
    </row>
    <row r="33" ht="15.75">
      <c r="A33" s="171" t="s">
        <v>9</v>
      </c>
      <c r="B33" s="101">
        <v>48710.622000000003</v>
      </c>
      <c r="C33" s="101">
        <v>23210.218659999999</v>
      </c>
      <c r="D33" s="172">
        <f t="shared" si="39"/>
        <v>47.649193763118028</v>
      </c>
      <c r="E33" s="173">
        <f t="shared" si="40"/>
        <v>116.19369869786462</v>
      </c>
      <c r="F33" s="101">
        <v>19975.453850000002</v>
      </c>
    </row>
    <row r="34" ht="15" customHeight="1">
      <c r="A34" s="171" t="s">
        <v>15</v>
      </c>
      <c r="B34" s="101">
        <v>48710.622000000003</v>
      </c>
      <c r="C34" s="101">
        <v>23277.530760000001</v>
      </c>
      <c r="D34" s="172">
        <f t="shared" si="39"/>
        <v>47.787381487347872</v>
      </c>
      <c r="E34" s="173">
        <f t="shared" si="40"/>
        <v>115.81492732697669</v>
      </c>
      <c r="F34" s="101">
        <v>20098.903740000002</v>
      </c>
    </row>
    <row r="35" ht="15.75">
      <c r="A35" s="171" t="s">
        <v>85</v>
      </c>
      <c r="B35" s="101">
        <v>42088.341</v>
      </c>
      <c r="C35" s="101">
        <v>19464.082740000002</v>
      </c>
      <c r="D35" s="172">
        <f t="shared" si="39"/>
        <v>46.245782745392603</v>
      </c>
      <c r="E35" s="173">
        <f t="shared" si="40"/>
        <v>118.68135181260631</v>
      </c>
      <c r="F35" s="101">
        <v>16400.287359999998</v>
      </c>
    </row>
    <row r="36" ht="13.5" customHeight="1">
      <c r="A36" s="171" t="s">
        <v>79</v>
      </c>
      <c r="B36" s="101">
        <v>340</v>
      </c>
      <c r="C36" s="101">
        <v>46.380499999999998</v>
      </c>
      <c r="D36" s="172">
        <f t="shared" si="39"/>
        <v>13.641323529411764</v>
      </c>
      <c r="E36" s="173" t="s">
        <v>68</v>
      </c>
      <c r="F36" s="101">
        <v>0</v>
      </c>
    </row>
    <row r="37" ht="15.75">
      <c r="A37" s="171" t="s">
        <v>86</v>
      </c>
      <c r="B37" s="101">
        <v>34900.962</v>
      </c>
      <c r="C37" s="101">
        <v>16890.148239999999</v>
      </c>
      <c r="D37" s="172">
        <f t="shared" si="39"/>
        <v>48.394506260314543</v>
      </c>
      <c r="E37" s="173">
        <f t="shared" si="40"/>
        <v>123.43102378302756</v>
      </c>
      <c r="F37" s="101">
        <v>13683.876</v>
      </c>
    </row>
    <row r="38" ht="13.5" customHeight="1">
      <c r="A38" s="171" t="s">
        <v>87</v>
      </c>
      <c r="B38" s="101">
        <v>2459.1599999999999</v>
      </c>
      <c r="C38" s="101">
        <v>529.55399999999997</v>
      </c>
      <c r="D38" s="172">
        <f t="shared" si="39"/>
        <v>21.533938417996389</v>
      </c>
      <c r="E38" s="173">
        <f t="shared" si="40"/>
        <v>79.582951514383524</v>
      </c>
      <c r="F38" s="101">
        <v>665.41135999999995</v>
      </c>
    </row>
    <row r="39" ht="14.25" customHeight="1">
      <c r="A39" s="171" t="s">
        <v>77</v>
      </c>
      <c r="B39" s="101">
        <f>SUM(B34-B35)</f>
        <v>6622.2810000000027</v>
      </c>
      <c r="C39" s="101">
        <f>SUM(C34-C35)</f>
        <v>3813.4480199999998</v>
      </c>
      <c r="D39" s="172">
        <f t="shared" si="39"/>
        <v>57.585113346896613</v>
      </c>
      <c r="E39" s="173">
        <f t="shared" si="40"/>
        <v>103.10471885164789</v>
      </c>
      <c r="F39" s="101">
        <f>SUM(F34-F35)</f>
        <v>3698.6163800000031</v>
      </c>
    </row>
    <row r="40" ht="14.25" customHeight="1">
      <c r="A40" s="175" t="s">
        <v>11</v>
      </c>
      <c r="B40" s="101">
        <f>B34-B33</f>
        <v>0</v>
      </c>
      <c r="C40" s="127">
        <f>C34-C33</f>
        <v>67.312100000002829</v>
      </c>
      <c r="D40" s="172" t="s">
        <v>68</v>
      </c>
      <c r="E40" s="173">
        <f t="shared" si="40"/>
        <v>54.5258485042011</v>
      </c>
      <c r="F40" s="101">
        <f>F34-F33</f>
        <v>123.44988999999987</v>
      </c>
    </row>
    <row r="41" ht="15.75">
      <c r="A41" s="171" t="s">
        <v>18</v>
      </c>
      <c r="B41" s="101">
        <v>85</v>
      </c>
      <c r="C41" s="101">
        <v>144.82621</v>
      </c>
      <c r="D41" s="172">
        <f t="shared" si="39"/>
        <v>170.38377647058823</v>
      </c>
      <c r="E41" s="173">
        <f t="shared" si="40"/>
        <v>75.098156995397758</v>
      </c>
      <c r="F41" s="101">
        <v>192.84922</v>
      </c>
    </row>
    <row r="42" ht="15.75">
      <c r="A42" s="170" t="s">
        <v>19</v>
      </c>
      <c r="B42" s="217"/>
      <c r="C42" s="217"/>
      <c r="D42" s="217"/>
      <c r="E42" s="218"/>
      <c r="F42" s="217"/>
    </row>
    <row r="43" ht="15.75">
      <c r="A43" s="171" t="s">
        <v>9</v>
      </c>
      <c r="B43" s="104">
        <v>42207.714209999998</v>
      </c>
      <c r="C43" s="104">
        <v>21090.117480000001</v>
      </c>
      <c r="D43" s="172">
        <f t="shared" si="39"/>
        <v>49.967447597537173</v>
      </c>
      <c r="E43" s="173">
        <f t="shared" si="40"/>
        <v>120.06220922965709</v>
      </c>
      <c r="F43" s="104">
        <v>17565.99151</v>
      </c>
    </row>
    <row r="44" ht="15.75">
      <c r="A44" s="171" t="s">
        <v>15</v>
      </c>
      <c r="B44" s="104">
        <v>42282.714209999998</v>
      </c>
      <c r="C44" s="104">
        <v>21098.157439999999</v>
      </c>
      <c r="D44" s="172">
        <f t="shared" si="39"/>
        <v>49.897831381435346</v>
      </c>
      <c r="E44" s="173">
        <f t="shared" si="40"/>
        <v>120.30577284186191</v>
      </c>
      <c r="F44" s="104">
        <v>17537.111430000001</v>
      </c>
    </row>
    <row r="45" ht="15.75">
      <c r="A45" s="171" t="s">
        <v>88</v>
      </c>
      <c r="B45" s="104">
        <v>37366.11421</v>
      </c>
      <c r="C45" s="104">
        <v>17584.252120000001</v>
      </c>
      <c r="D45" s="172">
        <f t="shared" si="39"/>
        <v>47.059354422499908</v>
      </c>
      <c r="E45" s="173">
        <f t="shared" si="40"/>
        <v>119.22755050285157</v>
      </c>
      <c r="F45" s="104">
        <v>14748.48057</v>
      </c>
    </row>
    <row r="46" ht="15.75">
      <c r="A46" s="171" t="s">
        <v>86</v>
      </c>
      <c r="B46" s="101">
        <v>31119.947</v>
      </c>
      <c r="C46" s="101">
        <v>15308.446319999999</v>
      </c>
      <c r="D46" s="172">
        <f t="shared" si="39"/>
        <v>49.191749330421416</v>
      </c>
      <c r="E46" s="173">
        <f t="shared" si="40"/>
        <v>120.06852271127777</v>
      </c>
      <c r="F46" s="101">
        <v>12749.7582</v>
      </c>
    </row>
    <row r="47" ht="15.75">
      <c r="A47" s="171" t="s">
        <v>87</v>
      </c>
      <c r="B47" s="101">
        <v>434.69421</v>
      </c>
      <c r="C47" s="101">
        <v>501.24421000000001</v>
      </c>
      <c r="D47" s="172">
        <f t="shared" si="39"/>
        <v>115.30961270452624</v>
      </c>
      <c r="E47" s="173">
        <f t="shared" si="40"/>
        <v>122.93762787653766</v>
      </c>
      <c r="F47" s="101">
        <v>407.72237000000001</v>
      </c>
    </row>
    <row r="48" ht="13.5" customHeight="1">
      <c r="A48" s="171" t="s">
        <v>77</v>
      </c>
      <c r="B48" s="104">
        <f>B44-B45</f>
        <v>4916.5999999999985</v>
      </c>
      <c r="C48" s="104">
        <f>C44-C45</f>
        <v>3513.905319999998</v>
      </c>
      <c r="D48" s="172">
        <f t="shared" si="39"/>
        <v>71.470229833624842</v>
      </c>
      <c r="E48" s="173">
        <f t="shared" si="40"/>
        <v>126.00826342429548</v>
      </c>
      <c r="F48" s="104">
        <f>F44-F45</f>
        <v>2788.6308600000011</v>
      </c>
    </row>
    <row r="49" ht="15.75">
      <c r="A49" s="175" t="s">
        <v>11</v>
      </c>
      <c r="B49" s="104">
        <f>B44-B43</f>
        <v>75</v>
      </c>
      <c r="C49" s="128">
        <f>C44-C43</f>
        <v>8.0399599999982456</v>
      </c>
      <c r="D49" s="172">
        <f t="shared" si="39"/>
        <v>10.719946666664327</v>
      </c>
      <c r="E49" s="173">
        <f t="shared" si="40"/>
        <v>-27.839119559220489</v>
      </c>
      <c r="F49" s="104">
        <f>F44-F43</f>
        <v>-28.880079999998998</v>
      </c>
    </row>
    <row r="50" ht="15.75">
      <c r="A50" s="171" t="s">
        <v>18</v>
      </c>
      <c r="B50" s="101">
        <v>75</v>
      </c>
      <c r="C50" s="101">
        <v>10.06789</v>
      </c>
      <c r="D50" s="172">
        <f t="shared" si="39"/>
        <v>13.423853333333332</v>
      </c>
      <c r="E50" s="173">
        <f t="shared" si="40"/>
        <v>44.394533609780659</v>
      </c>
      <c r="F50" s="101">
        <v>22.67822</v>
      </c>
    </row>
    <row r="51" ht="15.75">
      <c r="A51" s="219" t="s">
        <v>57</v>
      </c>
      <c r="B51" s="174"/>
      <c r="C51" s="174"/>
      <c r="D51" s="220"/>
      <c r="E51" s="221"/>
      <c r="F51" s="174"/>
    </row>
    <row r="52" ht="15.75">
      <c r="A52" s="187" t="s">
        <v>9</v>
      </c>
      <c r="B52" s="181">
        <v>66356.795989999999</v>
      </c>
      <c r="C52" s="174">
        <v>29289.403340000001</v>
      </c>
      <c r="D52" s="220">
        <f t="shared" si="39"/>
        <v>44.139266977890145</v>
      </c>
      <c r="E52" s="221">
        <f t="shared" si="40"/>
        <v>115.12593564068969</v>
      </c>
      <c r="F52" s="174">
        <v>25441.18593</v>
      </c>
    </row>
    <row r="53" ht="15.75">
      <c r="A53" s="187" t="s">
        <v>15</v>
      </c>
      <c r="B53" s="181">
        <v>66356.795989999999</v>
      </c>
      <c r="C53" s="174">
        <v>29863.566060000001</v>
      </c>
      <c r="D53" s="220">
        <f t="shared" si="39"/>
        <v>45.004532865782814</v>
      </c>
      <c r="E53" s="221">
        <f t="shared" si="40"/>
        <v>114.17549923561023</v>
      </c>
      <c r="F53" s="174">
        <v>26155.844519999999</v>
      </c>
    </row>
    <row r="54" ht="15.75">
      <c r="A54" s="187" t="s">
        <v>85</v>
      </c>
      <c r="B54" s="181">
        <v>57048.275990000002</v>
      </c>
      <c r="C54" s="174">
        <v>24110.107260000001</v>
      </c>
      <c r="D54" s="220">
        <f t="shared" si="39"/>
        <v>42.262639565525632</v>
      </c>
      <c r="E54" s="221">
        <f t="shared" si="40"/>
        <v>116.75909073712947</v>
      </c>
      <c r="F54" s="174">
        <v>20649.4476</v>
      </c>
    </row>
    <row r="55" ht="15.75">
      <c r="A55" s="187" t="s">
        <v>79</v>
      </c>
      <c r="B55" s="181">
        <v>750</v>
      </c>
      <c r="C55" s="174">
        <v>0</v>
      </c>
      <c r="D55" s="220" t="s">
        <v>68</v>
      </c>
      <c r="E55" s="221" t="s">
        <v>68</v>
      </c>
      <c r="F55" s="174">
        <v>0</v>
      </c>
    </row>
    <row r="56" ht="15.75">
      <c r="A56" s="187" t="s">
        <v>86</v>
      </c>
      <c r="B56" s="174">
        <v>41329.697999999997</v>
      </c>
      <c r="C56" s="174">
        <v>19997.95376</v>
      </c>
      <c r="D56" s="220">
        <f t="shared" si="39"/>
        <v>48.386401855634176</v>
      </c>
      <c r="E56" s="221">
        <f t="shared" si="40"/>
        <v>118.33525567915419</v>
      </c>
      <c r="F56" s="174">
        <v>16899.404699999999</v>
      </c>
    </row>
    <row r="57" ht="15.75">
      <c r="A57" s="187" t="s">
        <v>87</v>
      </c>
      <c r="B57" s="174">
        <v>1914.0079900000001</v>
      </c>
      <c r="C57" s="174">
        <v>596.54250000000002</v>
      </c>
      <c r="D57" s="220">
        <f t="shared" si="39"/>
        <v>31.167189641669157</v>
      </c>
      <c r="E57" s="221">
        <f>C57/F57/100</f>
        <v>0.017440575436589972</v>
      </c>
      <c r="F57" s="174">
        <v>342.04289999999997</v>
      </c>
    </row>
    <row r="58" ht="12.75" customHeight="1">
      <c r="A58" s="187" t="s">
        <v>77</v>
      </c>
      <c r="B58" s="181">
        <f>B53-B54</f>
        <v>9308.5199999999968</v>
      </c>
      <c r="C58" s="174">
        <f>SUM(C53-C54)</f>
        <v>5753.4588000000003</v>
      </c>
      <c r="D58" s="220">
        <f t="shared" si="39"/>
        <v>61.808523803998938</v>
      </c>
      <c r="E58" s="221">
        <f>C58/F58*100</f>
        <v>104.48681567256146</v>
      </c>
      <c r="F58" s="174">
        <f>SUM(F53-F54)</f>
        <v>5506.3969199999992</v>
      </c>
    </row>
    <row r="59" ht="15.75">
      <c r="A59" s="188" t="s">
        <v>11</v>
      </c>
      <c r="B59" s="181">
        <v>0</v>
      </c>
      <c r="C59" s="182">
        <f>C53-C52</f>
        <v>574.16272000000026</v>
      </c>
      <c r="D59" s="220" t="s">
        <v>68</v>
      </c>
      <c r="E59" s="221">
        <f t="shared" si="40"/>
        <v>80.340840792244734</v>
      </c>
      <c r="F59" s="181">
        <f>F53-F52</f>
        <v>714.65858999999909</v>
      </c>
    </row>
    <row r="60" ht="15" customHeight="1">
      <c r="A60" s="187" t="s">
        <v>18</v>
      </c>
      <c r="B60" s="174">
        <v>135</v>
      </c>
      <c r="C60" s="174">
        <v>263.52956</v>
      </c>
      <c r="D60" s="220">
        <f t="shared" si="39"/>
        <v>195.20708148148148</v>
      </c>
      <c r="E60" s="221">
        <f t="shared" si="40"/>
        <v>102.26466572751536</v>
      </c>
      <c r="F60" s="174">
        <v>257.69366000000002</v>
      </c>
    </row>
    <row r="61" ht="15.75">
      <c r="A61" s="186" t="s">
        <v>21</v>
      </c>
      <c r="B61" s="206"/>
      <c r="C61" s="206"/>
      <c r="D61" s="222"/>
      <c r="E61" s="223"/>
      <c r="F61" s="206"/>
    </row>
    <row r="62" ht="15.75">
      <c r="A62" s="187" t="s">
        <v>9</v>
      </c>
      <c r="B62" s="104">
        <v>44304.657500000001</v>
      </c>
      <c r="C62" s="101">
        <v>22468.985400000001</v>
      </c>
      <c r="D62" s="172">
        <f t="shared" si="39"/>
        <v>50.714725421362303</v>
      </c>
      <c r="E62" s="173">
        <f t="shared" si="40"/>
        <v>115.67249751604105</v>
      </c>
      <c r="F62" s="101">
        <v>19424.656579999999</v>
      </c>
    </row>
    <row r="63" ht="15.75">
      <c r="A63" s="187" t="s">
        <v>15</v>
      </c>
      <c r="B63" s="104">
        <v>44304.657500000001</v>
      </c>
      <c r="C63" s="101">
        <v>22510.58483</v>
      </c>
      <c r="D63" s="172">
        <f t="shared" si="39"/>
        <v>50.808619454963619</v>
      </c>
      <c r="E63" s="173">
        <f t="shared" si="40"/>
        <v>115.35193540197075</v>
      </c>
      <c r="F63" s="101">
        <v>19514.7006</v>
      </c>
    </row>
    <row r="64" ht="15.75">
      <c r="A64" s="187" t="s">
        <v>89</v>
      </c>
      <c r="B64" s="104">
        <v>37633.08268</v>
      </c>
      <c r="C64" s="101">
        <v>19027.738410000002</v>
      </c>
      <c r="D64" s="172">
        <f t="shared" si="39"/>
        <v>50.561200558019237</v>
      </c>
      <c r="E64" s="173">
        <f t="shared" si="40"/>
        <v>118.68908142073388</v>
      </c>
      <c r="F64" s="101">
        <v>16031.582839999999</v>
      </c>
    </row>
    <row r="65" ht="15.75">
      <c r="A65" s="187" t="s">
        <v>79</v>
      </c>
      <c r="B65" s="104">
        <v>10</v>
      </c>
      <c r="C65" s="101">
        <v>0.91700000000000004</v>
      </c>
      <c r="D65" s="172">
        <f t="shared" si="39"/>
        <v>9.1699999999999999</v>
      </c>
      <c r="E65" s="173">
        <f t="shared" si="40"/>
        <v>6.1133333333333342</v>
      </c>
      <c r="F65" s="101">
        <v>15</v>
      </c>
    </row>
    <row r="66" ht="15.75">
      <c r="A66" s="187" t="s">
        <v>86</v>
      </c>
      <c r="B66" s="101">
        <v>31859.626</v>
      </c>
      <c r="C66" s="101">
        <v>15963.753849999999</v>
      </c>
      <c r="D66" s="172">
        <f t="shared" si="39"/>
        <v>50.106532480952538</v>
      </c>
      <c r="E66" s="173">
        <f t="shared" si="40"/>
        <v>119.18383083141582</v>
      </c>
      <c r="F66" s="101">
        <v>13394.22784</v>
      </c>
    </row>
    <row r="67" ht="15.75">
      <c r="A67" s="187" t="s">
        <v>87</v>
      </c>
      <c r="B67" s="101">
        <v>522</v>
      </c>
      <c r="C67" s="101">
        <v>523.07755999999995</v>
      </c>
      <c r="D67" s="172">
        <f t="shared" si="39"/>
        <v>100.20642911877393</v>
      </c>
      <c r="E67" s="173">
        <f t="shared" si="40"/>
        <v>199.44923568506178</v>
      </c>
      <c r="F67" s="101">
        <v>262.26100000000002</v>
      </c>
    </row>
    <row r="68" ht="15.75">
      <c r="A68" s="187" t="s">
        <v>77</v>
      </c>
      <c r="B68" s="104">
        <f>B63-B64</f>
        <v>6671.5748200000016</v>
      </c>
      <c r="C68" s="101">
        <f>C63-C64</f>
        <v>3482.846419999998</v>
      </c>
      <c r="D68" s="172">
        <f t="shared" si="39"/>
        <v>52.204262321380924</v>
      </c>
      <c r="E68" s="173">
        <f t="shared" si="40"/>
        <v>99.992209852818675</v>
      </c>
      <c r="F68" s="101">
        <f>F63-F64</f>
        <v>3483.117760000001</v>
      </c>
    </row>
    <row r="69" ht="15.75">
      <c r="A69" s="188" t="s">
        <v>11</v>
      </c>
      <c r="B69" s="104">
        <f>B63-B62</f>
        <v>0</v>
      </c>
      <c r="C69" s="127">
        <f>C63-C62</f>
        <v>41.599429999998392</v>
      </c>
      <c r="D69" s="172" t="s">
        <v>68</v>
      </c>
      <c r="E69" s="173">
        <f t="shared" si="40"/>
        <v>46.19899244835787</v>
      </c>
      <c r="F69" s="101">
        <f>F63-F62</f>
        <v>90.044020000001183</v>
      </c>
    </row>
    <row r="70" ht="15.75">
      <c r="A70" s="187" t="s">
        <v>18</v>
      </c>
      <c r="B70" s="101">
        <v>50</v>
      </c>
      <c r="C70" s="101">
        <v>119.46116000000001</v>
      </c>
      <c r="D70" s="172">
        <f t="shared" si="39"/>
        <v>238.92232000000001</v>
      </c>
      <c r="E70" s="173">
        <f t="shared" si="40"/>
        <v>84.312149823197458</v>
      </c>
      <c r="F70" s="101">
        <v>141.68914000000001</v>
      </c>
    </row>
    <row r="71" ht="15.75">
      <c r="A71" s="170" t="s">
        <v>22</v>
      </c>
      <c r="B71" s="189"/>
      <c r="C71" s="190"/>
      <c r="D71" s="191"/>
      <c r="E71" s="192"/>
      <c r="F71" s="106"/>
    </row>
    <row r="72" ht="15.75">
      <c r="A72" s="171" t="s">
        <v>9</v>
      </c>
      <c r="B72" s="104">
        <v>27689.569510000001</v>
      </c>
      <c r="C72" s="101">
        <v>13203.076440000001</v>
      </c>
      <c r="D72" s="172">
        <f t="shared" si="39"/>
        <v>47.682490821071632</v>
      </c>
      <c r="E72" s="173">
        <f t="shared" si="40"/>
        <v>130.69997115084345</v>
      </c>
      <c r="F72" s="101">
        <v>10101.820470000001</v>
      </c>
    </row>
    <row r="73" ht="15.75">
      <c r="A73" s="171" t="s">
        <v>15</v>
      </c>
      <c r="B73" s="104">
        <v>27689.569510000001</v>
      </c>
      <c r="C73" s="101">
        <v>13421.701789999999</v>
      </c>
      <c r="D73" s="172">
        <f t="shared" si="39"/>
        <v>48.472049322228692</v>
      </c>
      <c r="E73" s="173">
        <f t="shared" si="40"/>
        <v>130.7211474817417</v>
      </c>
      <c r="F73" s="101">
        <v>10267.429599999999</v>
      </c>
    </row>
    <row r="74" ht="15.75">
      <c r="A74" s="171" t="s">
        <v>110</v>
      </c>
      <c r="B74" s="104">
        <v>25150.04651</v>
      </c>
      <c r="C74" s="101">
        <v>11896.320959999999</v>
      </c>
      <c r="D74" s="172">
        <f t="shared" si="39"/>
        <v>47.301387515406226</v>
      </c>
      <c r="E74" s="173">
        <f t="shared" si="40"/>
        <v>136.52202100461776</v>
      </c>
      <c r="F74" s="101">
        <v>8713.8476800000008</v>
      </c>
    </row>
    <row r="75" ht="15.75">
      <c r="A75" s="171" t="s">
        <v>79</v>
      </c>
      <c r="B75" s="104">
        <v>0</v>
      </c>
      <c r="C75" s="101">
        <v>39.200000000000003</v>
      </c>
      <c r="D75" s="172" t="s">
        <v>68</v>
      </c>
      <c r="E75" s="173">
        <f t="shared" si="40"/>
        <v>530.30303030303025</v>
      </c>
      <c r="F75" s="101">
        <v>7.3920000000000003</v>
      </c>
    </row>
    <row r="76" ht="15.75">
      <c r="A76" s="171" t="s">
        <v>86</v>
      </c>
      <c r="B76" s="101">
        <v>19399.510999999999</v>
      </c>
      <c r="C76" s="101">
        <v>9725.5</v>
      </c>
      <c r="D76" s="172">
        <f t="shared" si="39"/>
        <v>50.13270695328351</v>
      </c>
      <c r="E76" s="173">
        <f t="shared" si="40"/>
        <v>131.00299627849387</v>
      </c>
      <c r="F76" s="101">
        <v>7423.8760000000002</v>
      </c>
    </row>
    <row r="77" ht="15.75">
      <c r="A77" s="171" t="s">
        <v>87</v>
      </c>
      <c r="B77" s="101">
        <v>0</v>
      </c>
      <c r="C77" s="101">
        <v>805.62095999999997</v>
      </c>
      <c r="D77" s="172" t="s">
        <v>68</v>
      </c>
      <c r="E77" s="173">
        <f t="shared" si="40"/>
        <v>851.79074405834319</v>
      </c>
      <c r="F77" s="101">
        <v>94.579679999999996</v>
      </c>
    </row>
    <row r="78" ht="15.75">
      <c r="A78" s="171" t="s">
        <v>77</v>
      </c>
      <c r="B78" s="104">
        <f>B73-B74</f>
        <v>2539.523000000001</v>
      </c>
      <c r="C78" s="101">
        <f>C73-C74</f>
        <v>1525.3808300000001</v>
      </c>
      <c r="D78" s="172">
        <f t="shared" si="39"/>
        <v>60.06564342988819</v>
      </c>
      <c r="E78" s="173">
        <f t="shared" si="40"/>
        <v>98.184769683725548</v>
      </c>
      <c r="F78" s="101">
        <f>F73-F74</f>
        <v>1553.5819199999987</v>
      </c>
    </row>
    <row r="79" ht="15.75">
      <c r="A79" s="175" t="s">
        <v>11</v>
      </c>
      <c r="B79" s="101">
        <f>B73-B72</f>
        <v>0</v>
      </c>
      <c r="C79" s="127">
        <f>C73-C72</f>
        <v>218.62534999999843</v>
      </c>
      <c r="D79" s="172" t="s">
        <v>68</v>
      </c>
      <c r="E79" s="173">
        <f t="shared" ref="E79:E100" si="41">C79/F79*100</f>
        <v>132.01286064361298</v>
      </c>
      <c r="F79" s="101">
        <f>F73-F72</f>
        <v>165.60912999999891</v>
      </c>
    </row>
    <row r="80" ht="18" customHeight="1">
      <c r="A80" s="171" t="s">
        <v>18</v>
      </c>
      <c r="B80" s="101">
        <v>109.943</v>
      </c>
      <c r="C80" s="101">
        <v>91.525549999999996</v>
      </c>
      <c r="D80" s="172">
        <f t="shared" ref="D79:D100" si="42">C80/B80*100</f>
        <v>83.248183149450171</v>
      </c>
      <c r="E80" s="173">
        <f t="shared" si="41"/>
        <v>111.34803982397565</v>
      </c>
      <c r="F80" s="101">
        <v>82.197720000000004</v>
      </c>
    </row>
    <row r="81" ht="15.75">
      <c r="A81" s="170" t="s">
        <v>23</v>
      </c>
      <c r="B81" s="17"/>
      <c r="C81" s="17"/>
      <c r="D81" s="19"/>
      <c r="E81" s="99"/>
      <c r="F81" s="17"/>
    </row>
    <row r="82" ht="15.75">
      <c r="A82" s="171" t="s">
        <v>9</v>
      </c>
      <c r="B82" s="104">
        <v>16634.142</v>
      </c>
      <c r="C82" s="101">
        <v>8049.9304899999997</v>
      </c>
      <c r="D82" s="172">
        <f t="shared" si="42"/>
        <v>48.394022907824159</v>
      </c>
      <c r="E82" s="173">
        <f t="shared" si="41"/>
        <v>119.09991023547192</v>
      </c>
      <c r="F82" s="101">
        <v>6758.9727599999997</v>
      </c>
    </row>
    <row r="83" ht="19.5" customHeight="1">
      <c r="A83" s="171" t="s">
        <v>15</v>
      </c>
      <c r="B83" s="104">
        <v>16634.142</v>
      </c>
      <c r="C83" s="101">
        <v>8451.7110599999996</v>
      </c>
      <c r="D83" s="172">
        <f t="shared" si="42"/>
        <v>50.809419926798746</v>
      </c>
      <c r="E83" s="173">
        <f t="shared" si="41"/>
        <v>121.64463107218762</v>
      </c>
      <c r="F83" s="101">
        <v>6947.8701899999996</v>
      </c>
    </row>
    <row r="84" ht="15.75">
      <c r="A84" s="171" t="s">
        <v>110</v>
      </c>
      <c r="B84" s="104">
        <v>14202.142</v>
      </c>
      <c r="C84" s="101">
        <v>7276.4988400000002</v>
      </c>
      <c r="D84" s="172">
        <f t="shared" si="42"/>
        <v>51.235220996945394</v>
      </c>
      <c r="E84" s="173">
        <f t="shared" si="41"/>
        <v>124.71505399346863</v>
      </c>
      <c r="F84" s="101">
        <v>5834.4992099999999</v>
      </c>
    </row>
    <row r="85" ht="15.75">
      <c r="A85" s="171" t="s">
        <v>79</v>
      </c>
      <c r="B85" s="104">
        <v>100</v>
      </c>
      <c r="C85" s="101">
        <v>18.489999999999998</v>
      </c>
      <c r="D85" s="172">
        <f t="shared" si="42"/>
        <v>18.489999999999998</v>
      </c>
      <c r="E85" s="173">
        <f t="shared" si="41"/>
        <v>293.63188820073049</v>
      </c>
      <c r="F85" s="101">
        <v>6.2969999999999997</v>
      </c>
    </row>
    <row r="86" ht="18" customHeight="1">
      <c r="A86" s="171" t="s">
        <v>86</v>
      </c>
      <c r="B86" s="104">
        <v>11552.142</v>
      </c>
      <c r="C86" s="101">
        <v>5735.4205599999996</v>
      </c>
      <c r="D86" s="172">
        <f t="shared" si="42"/>
        <v>49.648113397498058</v>
      </c>
      <c r="E86" s="173">
        <f t="shared" si="41"/>
        <v>120.23432776029004</v>
      </c>
      <c r="F86" s="101">
        <v>4770.2022100000004</v>
      </c>
    </row>
    <row r="87" ht="18" customHeight="1">
      <c r="A87" s="171" t="s">
        <v>87</v>
      </c>
      <c r="B87" s="104">
        <v>315</v>
      </c>
      <c r="C87" s="101">
        <v>202.58828</v>
      </c>
      <c r="D87" s="172">
        <f t="shared" si="42"/>
        <v>64.313739682539676</v>
      </c>
      <c r="E87" s="173" t="s">
        <v>68</v>
      </c>
      <c r="F87" s="101">
        <v>0</v>
      </c>
    </row>
    <row r="88" ht="15.75">
      <c r="A88" s="171" t="s">
        <v>77</v>
      </c>
      <c r="B88" s="101">
        <f>SUM(B83-B84)</f>
        <v>2432</v>
      </c>
      <c r="C88" s="101">
        <f>SUM(C83-C84)</f>
        <v>1175.2122199999994</v>
      </c>
      <c r="D88" s="172">
        <f t="shared" si="42"/>
        <v>48.322870888157873</v>
      </c>
      <c r="E88" s="173">
        <f t="shared" si="41"/>
        <v>105.55441457617296</v>
      </c>
      <c r="F88" s="101">
        <f>SUM(F83-F84)</f>
        <v>1113.3709799999997</v>
      </c>
    </row>
    <row r="89" ht="15.75">
      <c r="A89" s="175" t="s">
        <v>11</v>
      </c>
      <c r="B89" s="104">
        <f>B83-B82</f>
        <v>0</v>
      </c>
      <c r="C89" s="127">
        <f>C83-C82</f>
        <v>401.7805699999999</v>
      </c>
      <c r="D89" s="172" t="s">
        <v>68</v>
      </c>
      <c r="E89" s="173">
        <f t="shared" si="41"/>
        <v>212.69774289676673</v>
      </c>
      <c r="F89" s="101">
        <f>F83-F82</f>
        <v>188.89742999999999</v>
      </c>
    </row>
    <row r="90" ht="17.25" customHeight="1">
      <c r="A90" s="171" t="s">
        <v>18</v>
      </c>
      <c r="B90" s="101">
        <v>35</v>
      </c>
      <c r="C90" s="101">
        <v>31.561350000000001</v>
      </c>
      <c r="D90" s="172">
        <f t="shared" si="42"/>
        <v>90.175285714285707</v>
      </c>
      <c r="E90" s="173">
        <f t="shared" si="41"/>
        <v>95.770586457477378</v>
      </c>
      <c r="F90" s="101">
        <v>32.955159999999999</v>
      </c>
    </row>
    <row r="91" ht="15.75">
      <c r="A91" s="170" t="s">
        <v>24</v>
      </c>
      <c r="B91" s="101"/>
      <c r="C91" s="101"/>
      <c r="D91" s="172"/>
      <c r="E91" s="173"/>
      <c r="F91" s="101"/>
    </row>
    <row r="92" ht="15.75">
      <c r="A92" s="171" t="s">
        <v>9</v>
      </c>
      <c r="B92" s="104">
        <v>15557.960279999999</v>
      </c>
      <c r="C92" s="101">
        <v>7166.8536700000004</v>
      </c>
      <c r="D92" s="172">
        <f t="shared" si="42"/>
        <v>46.065509494924619</v>
      </c>
      <c r="E92" s="173">
        <f t="shared" si="41"/>
        <v>111.15963202398468</v>
      </c>
      <c r="F92" s="101">
        <v>6447.3528200000001</v>
      </c>
    </row>
    <row r="93" ht="15.75">
      <c r="A93" s="171" t="s">
        <v>15</v>
      </c>
      <c r="B93" s="104">
        <v>15557.960279999999</v>
      </c>
      <c r="C93" s="101">
        <v>7278.57809</v>
      </c>
      <c r="D93" s="172">
        <f t="shared" si="42"/>
        <v>46.783626895851668</v>
      </c>
      <c r="E93" s="173">
        <f t="shared" si="41"/>
        <v>111.92156567316714</v>
      </c>
      <c r="F93" s="101">
        <v>6503.2847300000003</v>
      </c>
    </row>
    <row r="94" ht="15.75">
      <c r="A94" s="171" t="s">
        <v>90</v>
      </c>
      <c r="B94" s="104">
        <v>13568.015960000001</v>
      </c>
      <c r="C94" s="101">
        <v>6199.2321300000003</v>
      </c>
      <c r="D94" s="172">
        <f t="shared" si="42"/>
        <v>45.690041552692868</v>
      </c>
      <c r="E94" s="173">
        <f t="shared" si="41"/>
        <v>114.37308134186625</v>
      </c>
      <c r="F94" s="101">
        <v>5420.1845899999998</v>
      </c>
    </row>
    <row r="95" ht="15.75">
      <c r="A95" s="171" t="s">
        <v>79</v>
      </c>
      <c r="B95" s="104">
        <v>10</v>
      </c>
      <c r="C95" s="101">
        <v>8.6430000000000007</v>
      </c>
      <c r="D95" s="172">
        <f t="shared" si="42"/>
        <v>86.430000000000007</v>
      </c>
      <c r="E95" s="173">
        <f t="shared" si="41"/>
        <v>86.430000000000007</v>
      </c>
      <c r="F95" s="101">
        <v>10</v>
      </c>
    </row>
    <row r="96" ht="15.75">
      <c r="A96" s="171" t="s">
        <v>86</v>
      </c>
      <c r="B96" s="101">
        <v>10623.022000000001</v>
      </c>
      <c r="C96" s="101">
        <v>5124.8671700000004</v>
      </c>
      <c r="D96" s="172">
        <f t="shared" si="42"/>
        <v>48.243025101520075</v>
      </c>
      <c r="E96" s="173">
        <f t="shared" si="41"/>
        <v>115.48550164420914</v>
      </c>
      <c r="F96" s="101">
        <v>4437.67148</v>
      </c>
    </row>
    <row r="97" ht="15.75">
      <c r="A97" s="171" t="s">
        <v>91</v>
      </c>
      <c r="B97" s="101">
        <v>157.99395999999999</v>
      </c>
      <c r="C97" s="101">
        <v>157.99395999999999</v>
      </c>
      <c r="D97" s="172">
        <f t="shared" si="42"/>
        <v>100</v>
      </c>
      <c r="E97" s="173">
        <f t="shared" si="41"/>
        <v>252.73732181937513</v>
      </c>
      <c r="F97" s="101">
        <v>62.513109999999998</v>
      </c>
    </row>
    <row r="98" ht="15.75">
      <c r="A98" s="171" t="s">
        <v>77</v>
      </c>
      <c r="B98" s="104">
        <f>B93-B94</f>
        <v>1989.9443199999987</v>
      </c>
      <c r="C98" s="101">
        <f>C93-C94</f>
        <v>1079.3459599999996</v>
      </c>
      <c r="D98" s="172">
        <f t="shared" si="42"/>
        <v>54.240008082236216</v>
      </c>
      <c r="E98" s="173">
        <f t="shared" si="41"/>
        <v>99.65338569709715</v>
      </c>
      <c r="F98" s="101">
        <f>F93-F94</f>
        <v>1083.1001400000005</v>
      </c>
    </row>
    <row r="99" ht="15.75">
      <c r="A99" s="175" t="s">
        <v>11</v>
      </c>
      <c r="B99" s="104">
        <f>B93-B92</f>
        <v>0</v>
      </c>
      <c r="C99" s="127">
        <f>C93-C92</f>
        <v>111.72441999999955</v>
      </c>
      <c r="D99" s="172" t="s">
        <v>68</v>
      </c>
      <c r="E99" s="173">
        <f t="shared" si="41"/>
        <v>199.75076838963494</v>
      </c>
      <c r="F99" s="101">
        <f>F93-F92</f>
        <v>55.931910000000244</v>
      </c>
    </row>
    <row r="100" ht="15.75">
      <c r="A100" s="171" t="s">
        <v>18</v>
      </c>
      <c r="B100" s="101">
        <v>9.9199999999999999</v>
      </c>
      <c r="C100" s="101">
        <v>7.7699999999999996</v>
      </c>
      <c r="D100" s="172">
        <f t="shared" si="42"/>
        <v>78.326612903225794</v>
      </c>
      <c r="E100" s="173">
        <f t="shared" si="41"/>
        <v>100</v>
      </c>
      <c r="F100" s="101">
        <v>7.7699999999999996</v>
      </c>
    </row>
    <row r="101" ht="15.75">
      <c r="A101" s="224" t="s">
        <v>25</v>
      </c>
      <c r="B101" s="101"/>
      <c r="C101" s="225"/>
      <c r="D101" s="226"/>
      <c r="E101" s="227"/>
      <c r="F101" s="225"/>
    </row>
    <row r="102" ht="15.75">
      <c r="A102" s="171" t="s">
        <v>9</v>
      </c>
      <c r="B102" s="104">
        <v>12147</v>
      </c>
      <c r="C102" s="101">
        <v>5566.0896199999997</v>
      </c>
      <c r="D102" s="172">
        <f t="shared" ref="D102:D111" si="43">C102/B102*100</f>
        <v>45.822751461266151</v>
      </c>
      <c r="E102" s="173">
        <f t="shared" ref="E102:E111" si="44">C102/F102*100</f>
        <v>114.92046991482981</v>
      </c>
      <c r="F102" s="101">
        <v>4843.4274800000003</v>
      </c>
    </row>
    <row r="103" ht="15.75">
      <c r="A103" s="171" t="s">
        <v>15</v>
      </c>
      <c r="B103" s="104">
        <v>12147</v>
      </c>
      <c r="C103" s="101">
        <v>6157.317</v>
      </c>
      <c r="D103" s="172">
        <f t="shared" si="43"/>
        <v>50.690022227710543</v>
      </c>
      <c r="E103" s="173">
        <f t="shared" si="44"/>
        <v>115.56803541826829</v>
      </c>
      <c r="F103" s="101">
        <v>5327.8720000000003</v>
      </c>
    </row>
    <row r="104" ht="15.75">
      <c r="A104" s="171" t="s">
        <v>111</v>
      </c>
      <c r="B104" s="104">
        <v>8747</v>
      </c>
      <c r="C104" s="101">
        <v>4259.8877499999999</v>
      </c>
      <c r="D104" s="172">
        <f t="shared" si="43"/>
        <v>48.701128958500057</v>
      </c>
      <c r="E104" s="173">
        <f t="shared" si="44"/>
        <v>113.73045039513028</v>
      </c>
      <c r="F104" s="101">
        <v>3745.5999999999999</v>
      </c>
    </row>
    <row r="105" ht="15.75">
      <c r="A105" s="171" t="s">
        <v>93</v>
      </c>
      <c r="B105" s="101">
        <v>1844</v>
      </c>
      <c r="C105" s="101">
        <v>783</v>
      </c>
      <c r="D105" s="172">
        <f t="shared" si="43"/>
        <v>42.462039045553148</v>
      </c>
      <c r="E105" s="173">
        <f t="shared" si="44"/>
        <v>108.74999999999999</v>
      </c>
      <c r="F105" s="101">
        <v>720</v>
      </c>
    </row>
    <row r="106" ht="15.75">
      <c r="A106" s="171" t="s">
        <v>95</v>
      </c>
      <c r="B106" s="101">
        <v>0</v>
      </c>
      <c r="C106" s="101">
        <v>0</v>
      </c>
      <c r="D106" s="172" t="s">
        <v>68</v>
      </c>
      <c r="E106" s="173" t="s">
        <v>68</v>
      </c>
      <c r="F106" s="101">
        <v>0</v>
      </c>
    </row>
    <row r="107" ht="15.75">
      <c r="A107" s="171" t="s">
        <v>96</v>
      </c>
      <c r="B107" s="101">
        <v>245</v>
      </c>
      <c r="C107" s="101">
        <v>147.88775000000001</v>
      </c>
      <c r="D107" s="172">
        <f t="shared" si="43"/>
        <v>60.362346938775516</v>
      </c>
      <c r="E107" s="173">
        <f t="shared" si="44"/>
        <v>69.758372641509439</v>
      </c>
      <c r="F107" s="101">
        <v>212</v>
      </c>
    </row>
    <row r="108" ht="15.75">
      <c r="A108" s="171" t="s">
        <v>97</v>
      </c>
      <c r="B108" s="101">
        <v>6658</v>
      </c>
      <c r="C108" s="101">
        <v>3329</v>
      </c>
      <c r="D108" s="172">
        <f t="shared" si="43"/>
        <v>50</v>
      </c>
      <c r="E108" s="173">
        <f t="shared" si="44"/>
        <v>118.31816889394371</v>
      </c>
      <c r="F108" s="101">
        <v>2813.5999999999999</v>
      </c>
    </row>
    <row r="109" ht="15.75">
      <c r="A109" s="171" t="s">
        <v>98</v>
      </c>
      <c r="B109" s="104">
        <f>B103-B104</f>
        <v>3400</v>
      </c>
      <c r="C109" s="101">
        <f>C103-C104</f>
        <v>1897.4292500000001</v>
      </c>
      <c r="D109" s="172">
        <f t="shared" si="43"/>
        <v>55.806742647058826</v>
      </c>
      <c r="E109" s="173">
        <f t="shared" si="44"/>
        <v>119.91801978420902</v>
      </c>
      <c r="F109" s="101">
        <f>F103-F104</f>
        <v>1582.2720000000004</v>
      </c>
    </row>
    <row r="110" ht="15.75">
      <c r="A110" s="175" t="s">
        <v>11</v>
      </c>
      <c r="B110" s="104">
        <f>B103-B102</f>
        <v>0</v>
      </c>
      <c r="C110" s="127">
        <f>C103-C102</f>
        <v>591.22738000000027</v>
      </c>
      <c r="D110" s="172" t="s">
        <v>68</v>
      </c>
      <c r="E110" s="173">
        <f t="shared" si="44"/>
        <v>122.04233004844399</v>
      </c>
      <c r="F110" s="101">
        <f>F103-F102</f>
        <v>484.44452000000001</v>
      </c>
    </row>
    <row r="111" ht="16.5">
      <c r="A111" s="228" t="s">
        <v>18</v>
      </c>
      <c r="B111" s="229">
        <v>65</v>
      </c>
      <c r="C111" s="230">
        <v>96.590999999999994</v>
      </c>
      <c r="D111" s="231">
        <f t="shared" si="43"/>
        <v>148.60153846153844</v>
      </c>
      <c r="E111" s="232">
        <f t="shared" si="44"/>
        <v>84.197175732217573</v>
      </c>
      <c r="F111" s="230">
        <v>114.72</v>
      </c>
    </row>
    <row r="112" ht="15">
      <c r="A112" s="77" t="s">
        <v>99</v>
      </c>
      <c r="B112" s="78"/>
      <c r="C112" s="78"/>
      <c r="D112" s="78"/>
      <c r="E112" s="78"/>
      <c r="F112" s="78"/>
    </row>
    <row r="113" ht="15">
      <c r="A113" s="77" t="s">
        <v>100</v>
      </c>
      <c r="B113" s="78"/>
      <c r="C113" s="78"/>
      <c r="D113" s="78"/>
      <c r="E113" s="78"/>
      <c r="F113" s="78"/>
    </row>
    <row r="114" ht="15">
      <c r="A114" s="77" t="s">
        <v>101</v>
      </c>
      <c r="B114" s="78"/>
      <c r="C114" s="78"/>
      <c r="D114" s="78"/>
      <c r="E114" s="78"/>
      <c r="F114" s="78"/>
    </row>
    <row r="115" ht="15">
      <c r="A115" s="77" t="s">
        <v>102</v>
      </c>
      <c r="B115" s="78"/>
      <c r="C115" s="78"/>
      <c r="D115" s="78"/>
      <c r="E115" s="78"/>
      <c r="F115" s="78"/>
    </row>
    <row r="116" ht="15">
      <c r="A116" s="77" t="s">
        <v>103</v>
      </c>
    </row>
    <row r="117" ht="15">
      <c r="A117" s="77" t="s">
        <v>104</v>
      </c>
    </row>
    <row r="118" ht="15">
      <c r="A118" s="77" t="s">
        <v>105</v>
      </c>
    </row>
    <row r="119" ht="15">
      <c r="A119" s="77" t="s">
        <v>112</v>
      </c>
    </row>
  </sheetData>
  <printOptions headings="0" gridLines="0"/>
  <pageMargins left="0.70866099999999987" right="0.70866099999999987" top="0.748031" bottom="0.9842519999999999" header="0.31496099999999999" footer="0.31496099999999999"/>
  <pageSetup paperSize="9" scale="78" firstPageNumber="1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K24" activeCellId="0" sqref="K24"/>
    </sheetView>
  </sheetViews>
  <sheetFormatPr baseColWidth="8" defaultColWidth="9.1406200000000002" defaultRowHeight="12.75" customHeight="1"/>
  <cols>
    <col customWidth="1" min="2" max="2" width="47.710900000000002"/>
    <col customWidth="1" min="3" max="3" width="16.5703"/>
    <col customWidth="1" min="4" max="4" width="15.2852"/>
    <col customWidth="1" min="5" max="5" width="14"/>
    <col customWidth="1" min="6" max="6" width="14.855499999999999"/>
    <col customWidth="1" min="7" max="7" width="11.710900000000001"/>
  </cols>
  <sheetData>
    <row r="1" ht="20.25">
      <c r="A1" s="233"/>
      <c r="B1" s="82" t="s">
        <v>107</v>
      </c>
      <c r="C1" s="85"/>
      <c r="D1" s="85"/>
      <c r="E1" s="85"/>
      <c r="F1" s="85"/>
      <c r="G1" s="3"/>
    </row>
    <row r="2" ht="21">
      <c r="A2" s="233"/>
      <c r="B2" s="82" t="s">
        <v>113</v>
      </c>
      <c r="C2" s="86"/>
      <c r="D2" s="86"/>
      <c r="E2" s="86"/>
      <c r="F2" s="86"/>
      <c r="G2" s="3"/>
    </row>
    <row r="3" ht="15.75">
      <c r="A3" s="233"/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  <c r="G3" s="213"/>
    </row>
    <row r="4" ht="15.75">
      <c r="A4" s="233"/>
      <c r="B4" s="168" t="s">
        <v>6</v>
      </c>
      <c r="C4" s="141" t="s">
        <v>114</v>
      </c>
      <c r="D4" s="141" t="s">
        <v>114</v>
      </c>
      <c r="E4" s="141" t="s">
        <v>40</v>
      </c>
      <c r="F4" s="142" t="s">
        <v>115</v>
      </c>
      <c r="G4" s="214"/>
    </row>
    <row r="5" ht="15.75" customHeight="1">
      <c r="A5" s="233"/>
      <c r="B5" s="169"/>
      <c r="C5" s="163" t="s">
        <v>74</v>
      </c>
      <c r="D5" s="163" t="s">
        <v>74</v>
      </c>
      <c r="E5" s="163"/>
      <c r="F5" s="143"/>
      <c r="G5" s="214"/>
    </row>
    <row r="6" ht="15.75">
      <c r="A6" s="233"/>
      <c r="B6" s="219" t="s">
        <v>8</v>
      </c>
      <c r="C6" s="174"/>
      <c r="D6" s="174"/>
      <c r="E6" s="220"/>
      <c r="F6" s="221"/>
      <c r="G6" s="176"/>
    </row>
    <row r="7" ht="15.75">
      <c r="A7" s="233"/>
      <c r="B7" s="187" t="s">
        <v>9</v>
      </c>
      <c r="C7" s="174">
        <v>77956.600000000006</v>
      </c>
      <c r="D7" s="174">
        <v>83401.350000000006</v>
      </c>
      <c r="E7" s="220">
        <f t="shared" ref="E7:E13" si="45">D7/C7*100</f>
        <v>106.98433487350654</v>
      </c>
      <c r="F7" s="221">
        <f t="shared" ref="F7:F13" si="46">D7/G7*100</f>
        <v>110.3913800816936</v>
      </c>
      <c r="G7" s="174">
        <v>75550.600000000006</v>
      </c>
    </row>
    <row r="8" ht="15.75">
      <c r="A8" s="233"/>
      <c r="B8" s="187" t="s">
        <v>10</v>
      </c>
      <c r="C8" s="174">
        <v>77956.600000000006</v>
      </c>
      <c r="D8" s="174">
        <v>81271.179999999993</v>
      </c>
      <c r="E8" s="220">
        <f t="shared" si="45"/>
        <v>104.25182729877905</v>
      </c>
      <c r="F8" s="221">
        <f t="shared" si="46"/>
        <v>105.79814080724876</v>
      </c>
      <c r="G8" s="174">
        <v>76817.210000000006</v>
      </c>
    </row>
    <row r="9" ht="15.75">
      <c r="A9" s="233"/>
      <c r="B9" s="187" t="s">
        <v>75</v>
      </c>
      <c r="C9" s="174">
        <v>60135</v>
      </c>
      <c r="D9" s="174">
        <v>60224.243520000004</v>
      </c>
      <c r="E9" s="220">
        <f t="shared" si="45"/>
        <v>100.14840528810178</v>
      </c>
      <c r="F9" s="221">
        <f t="shared" si="46"/>
        <v>96.908516760516378</v>
      </c>
      <c r="G9" s="174">
        <v>62145.459999999999</v>
      </c>
    </row>
    <row r="10" ht="15.75">
      <c r="A10" s="233"/>
      <c r="B10" s="187" t="s">
        <v>76</v>
      </c>
      <c r="C10" s="174">
        <v>3330</v>
      </c>
      <c r="D10" s="174">
        <v>3717.8330000000001</v>
      </c>
      <c r="E10" s="220">
        <f>D10/C10*100</f>
        <v>111.64663663663663</v>
      </c>
      <c r="F10" s="221">
        <f>D10/G10*100</f>
        <v>110.80610742535599</v>
      </c>
      <c r="G10" s="174">
        <v>3355.2600000000002</v>
      </c>
    </row>
    <row r="11" ht="15.75">
      <c r="A11" s="233"/>
      <c r="B11" s="187" t="s">
        <v>77</v>
      </c>
      <c r="C11" s="174">
        <f>C8-C9</f>
        <v>17821.600000000006</v>
      </c>
      <c r="D11" s="174">
        <f>D8-D9</f>
        <v>21046.936479999989</v>
      </c>
      <c r="E11" s="220">
        <f t="shared" si="45"/>
        <v>118.09790636082047</v>
      </c>
      <c r="F11" s="221">
        <f t="shared" si="46"/>
        <v>143.45212043553073</v>
      </c>
      <c r="G11" s="174">
        <f>G8-G9</f>
        <v>14671.750000000007</v>
      </c>
    </row>
    <row r="12" ht="15.75">
      <c r="A12" s="233"/>
      <c r="B12" s="188" t="s">
        <v>11</v>
      </c>
      <c r="C12" s="174">
        <f>C8-C7</f>
        <v>0</v>
      </c>
      <c r="D12" s="176">
        <f>D8-D7</f>
        <v>-2130.1700000000128</v>
      </c>
      <c r="E12" s="220" t="s">
        <v>68</v>
      </c>
      <c r="F12" s="221">
        <f t="shared" si="46"/>
        <v>-168.17883957966635</v>
      </c>
      <c r="G12" s="174">
        <f>G8-G7</f>
        <v>1266.6100000000006</v>
      </c>
    </row>
    <row r="13" ht="15" customHeight="1">
      <c r="A13" s="233"/>
      <c r="B13" s="187" t="s">
        <v>13</v>
      </c>
      <c r="C13" s="174">
        <v>894</v>
      </c>
      <c r="D13" s="174">
        <v>866.08000000000004</v>
      </c>
      <c r="E13" s="220">
        <f t="shared" si="45"/>
        <v>96.876957494407165</v>
      </c>
      <c r="F13" s="221">
        <f t="shared" si="46"/>
        <v>66.772547145081958</v>
      </c>
      <c r="G13" s="174">
        <v>1297.0599999999999</v>
      </c>
    </row>
    <row r="14" ht="15.75">
      <c r="A14" s="233"/>
      <c r="B14" s="219" t="s">
        <v>14</v>
      </c>
      <c r="C14" s="190"/>
      <c r="D14" s="190"/>
      <c r="E14" s="191"/>
      <c r="F14" s="192"/>
      <c r="G14" s="190"/>
    </row>
    <row r="15" ht="15.75">
      <c r="A15" s="233"/>
      <c r="B15" s="187" t="s">
        <v>9</v>
      </c>
      <c r="C15" s="174">
        <v>17657</v>
      </c>
      <c r="D15" s="174">
        <v>17455.483489999999</v>
      </c>
      <c r="E15" s="220">
        <f t="shared" ref="E15:E78" si="47">D15/C15*100</f>
        <v>98.858716033301235</v>
      </c>
      <c r="F15" s="221">
        <f t="shared" ref="F15:F78" si="48">D15/G15*100</f>
        <v>106.10410551640967</v>
      </c>
      <c r="G15" s="174">
        <v>16451.279999999999</v>
      </c>
    </row>
    <row r="16" ht="15.75">
      <c r="A16" s="233"/>
      <c r="B16" s="187" t="s">
        <v>15</v>
      </c>
      <c r="C16" s="174">
        <v>17657</v>
      </c>
      <c r="D16" s="174">
        <v>17574.222819999999</v>
      </c>
      <c r="E16" s="220">
        <f t="shared" si="47"/>
        <v>99.531193407713644</v>
      </c>
      <c r="F16" s="221">
        <f t="shared" si="48"/>
        <v>106.82586899013329</v>
      </c>
      <c r="G16" s="174">
        <v>16451.279999999999</v>
      </c>
    </row>
    <row r="17" ht="15.75">
      <c r="A17" s="233"/>
      <c r="B17" s="187" t="s">
        <v>78</v>
      </c>
      <c r="C17" s="174">
        <v>12013.914000000001</v>
      </c>
      <c r="D17" s="174">
        <v>11863.914000000001</v>
      </c>
      <c r="E17" s="220">
        <f t="shared" si="47"/>
        <v>98.751447696396028</v>
      </c>
      <c r="F17" s="221">
        <f t="shared" si="48"/>
        <v>116.1595972373711</v>
      </c>
      <c r="G17" s="174">
        <v>10213.459999999999</v>
      </c>
    </row>
    <row r="18" ht="15" customHeight="1">
      <c r="A18" s="233"/>
      <c r="B18" s="187" t="s">
        <v>79</v>
      </c>
      <c r="C18" s="174">
        <v>200</v>
      </c>
      <c r="D18" s="174">
        <v>200</v>
      </c>
      <c r="E18" s="220">
        <f t="shared" si="47"/>
        <v>100</v>
      </c>
      <c r="F18" s="221">
        <f t="shared" si="48"/>
        <v>41.602529433789577</v>
      </c>
      <c r="G18" s="174">
        <v>480.74000000000001</v>
      </c>
    </row>
    <row r="19" ht="15.75">
      <c r="A19" s="233"/>
      <c r="B19" s="187" t="s">
        <v>80</v>
      </c>
      <c r="C19" s="174">
        <f>C16-C17</f>
        <v>5643.0859999999993</v>
      </c>
      <c r="D19" s="174">
        <f>D16-D17</f>
        <v>5710.3088199999984</v>
      </c>
      <c r="E19" s="220">
        <f t="shared" si="47"/>
        <v>101.19124216784927</v>
      </c>
      <c r="F19" s="221">
        <f t="shared" si="48"/>
        <v>91.54334078251695</v>
      </c>
      <c r="G19" s="174">
        <v>6237.8199999999997</v>
      </c>
    </row>
    <row r="20" ht="15.75">
      <c r="A20" s="233"/>
      <c r="B20" s="188" t="s">
        <v>11</v>
      </c>
      <c r="C20" s="174">
        <f>C16-C15</f>
        <v>0</v>
      </c>
      <c r="D20" s="176">
        <f>D16-D15</f>
        <v>118.73933000000034</v>
      </c>
      <c r="E20" s="220" t="s">
        <v>68</v>
      </c>
      <c r="F20" s="221" t="s">
        <v>68</v>
      </c>
      <c r="G20" s="174">
        <f>G16-G15</f>
        <v>0</v>
      </c>
    </row>
    <row r="21" ht="15.75">
      <c r="A21" s="233"/>
      <c r="B21" s="187" t="s">
        <v>13</v>
      </c>
      <c r="C21" s="174">
        <v>263</v>
      </c>
      <c r="D21" s="174">
        <v>253.33511999999999</v>
      </c>
      <c r="E21" s="220">
        <f t="shared" si="47"/>
        <v>96.325140684410641</v>
      </c>
      <c r="F21" s="221">
        <f t="shared" si="48"/>
        <v>72.851877839765336</v>
      </c>
      <c r="G21" s="174">
        <v>347.74000000000001</v>
      </c>
    </row>
    <row r="22" ht="15.75">
      <c r="A22" s="233"/>
      <c r="B22" s="219" t="s">
        <v>16</v>
      </c>
      <c r="C22" s="106"/>
      <c r="D22" s="106"/>
      <c r="E22" s="183"/>
      <c r="F22" s="184"/>
      <c r="G22" s="106"/>
    </row>
    <row r="23" ht="15.75">
      <c r="A23" s="233"/>
      <c r="B23" s="187" t="s">
        <v>9</v>
      </c>
      <c r="C23" s="174">
        <v>33713.258759999997</v>
      </c>
      <c r="D23" s="174">
        <v>35652.420570000002</v>
      </c>
      <c r="E23" s="220">
        <f t="shared" si="47"/>
        <v>105.75192633795692</v>
      </c>
      <c r="F23" s="221">
        <f t="shared" si="48"/>
        <v>108.62364620405174</v>
      </c>
      <c r="G23" s="174">
        <v>32821.970000000001</v>
      </c>
    </row>
    <row r="24" ht="15" customHeight="1">
      <c r="A24" s="233"/>
      <c r="B24" s="187" t="s">
        <v>15</v>
      </c>
      <c r="C24" s="174">
        <v>33713.258759999997</v>
      </c>
      <c r="D24" s="174">
        <v>35542.66143</v>
      </c>
      <c r="E24" s="220">
        <f t="shared" si="47"/>
        <v>105.42635964984359</v>
      </c>
      <c r="F24" s="221">
        <f t="shared" si="48"/>
        <v>108.75664548508594</v>
      </c>
      <c r="G24" s="174">
        <v>32680.91</v>
      </c>
    </row>
    <row r="25" ht="15.75">
      <c r="A25" s="233"/>
      <c r="B25" s="187" t="s">
        <v>81</v>
      </c>
      <c r="C25" s="174">
        <v>26945.781449999999</v>
      </c>
      <c r="D25" s="174">
        <v>26675.258760000001</v>
      </c>
      <c r="E25" s="220">
        <f t="shared" si="47"/>
        <v>98.996048080839756</v>
      </c>
      <c r="F25" s="221">
        <f t="shared" si="48"/>
        <v>114.47734361924282</v>
      </c>
      <c r="G25" s="174">
        <v>23301.779999999999</v>
      </c>
    </row>
    <row r="26" ht="15.75">
      <c r="A26" s="233"/>
      <c r="B26" s="187" t="s">
        <v>82</v>
      </c>
      <c r="C26" s="174">
        <v>369.60000000000002</v>
      </c>
      <c r="D26" s="174">
        <v>369.60000000000002</v>
      </c>
      <c r="E26" s="220">
        <f t="shared" si="47"/>
        <v>100</v>
      </c>
      <c r="F26" s="221">
        <f t="shared" si="48"/>
        <v>54.093610045956154</v>
      </c>
      <c r="G26" s="174">
        <v>683.25999999999999</v>
      </c>
    </row>
    <row r="27" ht="15.75">
      <c r="A27" s="233"/>
      <c r="B27" s="187" t="s">
        <v>83</v>
      </c>
      <c r="C27" s="174">
        <v>0</v>
      </c>
      <c r="D27" s="174">
        <v>0</v>
      </c>
      <c r="E27" s="220" t="s">
        <v>68</v>
      </c>
      <c r="F27" s="221" t="s">
        <v>68</v>
      </c>
      <c r="G27" s="174">
        <v>323</v>
      </c>
    </row>
    <row r="28" ht="15" customHeight="1">
      <c r="A28" s="233"/>
      <c r="B28" s="187" t="s">
        <v>84</v>
      </c>
      <c r="C28" s="174">
        <v>2990</v>
      </c>
      <c r="D28" s="174">
        <v>2990</v>
      </c>
      <c r="E28" s="220">
        <f t="shared" si="47"/>
        <v>100</v>
      </c>
      <c r="F28" s="221">
        <f t="shared" si="48"/>
        <v>103.85550538381383</v>
      </c>
      <c r="G28" s="174">
        <v>2879</v>
      </c>
    </row>
    <row r="29" ht="15.75">
      <c r="A29" s="233"/>
      <c r="B29" s="187" t="s">
        <v>77</v>
      </c>
      <c r="C29" s="174">
        <f>C24-C25</f>
        <v>6767.4773099999984</v>
      </c>
      <c r="D29" s="174">
        <f>D24-D25</f>
        <v>8867.4026699999995</v>
      </c>
      <c r="E29" s="220">
        <f t="shared" si="47"/>
        <v>131.0296623661676</v>
      </c>
      <c r="F29" s="221">
        <f t="shared" si="48"/>
        <v>94.543978705914085</v>
      </c>
      <c r="G29" s="174">
        <v>9379.1299999999992</v>
      </c>
    </row>
    <row r="30" ht="15.75">
      <c r="A30" s="233"/>
      <c r="B30" s="188" t="s">
        <v>11</v>
      </c>
      <c r="C30" s="174">
        <f>C24-C23</f>
        <v>0</v>
      </c>
      <c r="D30" s="176">
        <f>D24-D23</f>
        <v>-109.75914000000193</v>
      </c>
      <c r="E30" s="220" t="s">
        <v>68</v>
      </c>
      <c r="F30" s="221">
        <f t="shared" si="48"/>
        <v>77.810250957040211</v>
      </c>
      <c r="G30" s="174">
        <f>G24-G23</f>
        <v>-141.06000000000131</v>
      </c>
    </row>
    <row r="31" ht="15.75">
      <c r="A31" s="233"/>
      <c r="B31" s="187" t="s">
        <v>13</v>
      </c>
      <c r="C31" s="174">
        <v>0</v>
      </c>
      <c r="D31" s="174">
        <v>697.17868999999996</v>
      </c>
      <c r="E31" s="220" t="s">
        <v>68</v>
      </c>
      <c r="F31" s="221">
        <f t="shared" si="48"/>
        <v>100.39437388399284</v>
      </c>
      <c r="G31" s="234">
        <v>694.44000000000005</v>
      </c>
    </row>
    <row r="32" ht="15.75">
      <c r="A32" s="233"/>
      <c r="B32" s="235" t="s">
        <v>17</v>
      </c>
      <c r="C32" s="174"/>
      <c r="D32" s="174"/>
      <c r="E32" s="220"/>
      <c r="F32" s="221"/>
      <c r="G32" s="174"/>
    </row>
    <row r="33" ht="15.75">
      <c r="A33" s="233"/>
      <c r="B33" s="187" t="s">
        <v>9</v>
      </c>
      <c r="C33" s="174">
        <v>41960.501210000002</v>
      </c>
      <c r="D33" s="174">
        <v>41745.354120000004</v>
      </c>
      <c r="E33" s="220">
        <f t="shared" si="47"/>
        <v>99.487262821472868</v>
      </c>
      <c r="F33" s="221">
        <f t="shared" si="48"/>
        <v>108.84539371087811</v>
      </c>
      <c r="G33" s="174">
        <v>38352.889999999999</v>
      </c>
    </row>
    <row r="34" ht="15" customHeight="1">
      <c r="A34" s="233"/>
      <c r="B34" s="187" t="s">
        <v>15</v>
      </c>
      <c r="C34" s="174">
        <v>41960.501210000002</v>
      </c>
      <c r="D34" s="174">
        <v>41846.437080000003</v>
      </c>
      <c r="E34" s="220">
        <f t="shared" si="47"/>
        <v>99.728163089784985</v>
      </c>
      <c r="F34" s="221">
        <f t="shared" si="48"/>
        <v>108.41972780056328</v>
      </c>
      <c r="G34" s="174">
        <v>38596.699999999997</v>
      </c>
    </row>
    <row r="35" ht="15.75">
      <c r="A35" s="233"/>
      <c r="B35" s="187" t="s">
        <v>85</v>
      </c>
      <c r="C35" s="174">
        <v>35985.509120000002</v>
      </c>
      <c r="D35" s="174">
        <v>35805.465120000001</v>
      </c>
      <c r="E35" s="220">
        <f t="shared" si="47"/>
        <v>99.49967638529273</v>
      </c>
      <c r="F35" s="221">
        <f t="shared" si="48"/>
        <v>111.00122429923347</v>
      </c>
      <c r="G35" s="174">
        <v>32256.82</v>
      </c>
    </row>
    <row r="36" ht="13.5" customHeight="1">
      <c r="A36" s="233"/>
      <c r="B36" s="187" t="s">
        <v>79</v>
      </c>
      <c r="C36" s="174">
        <v>0</v>
      </c>
      <c r="D36" s="174">
        <v>5</v>
      </c>
      <c r="E36" s="220" t="s">
        <v>68</v>
      </c>
      <c r="F36" s="221">
        <f t="shared" si="48"/>
        <v>6.1455260570304819</v>
      </c>
      <c r="G36" s="174">
        <v>81.359999999999999</v>
      </c>
    </row>
    <row r="37" ht="15.75">
      <c r="A37" s="233"/>
      <c r="B37" s="187" t="s">
        <v>86</v>
      </c>
      <c r="C37" s="174">
        <v>30694.698</v>
      </c>
      <c r="D37" s="174">
        <v>30661.077000000001</v>
      </c>
      <c r="E37" s="220">
        <f t="shared" si="47"/>
        <v>99.890466425178715</v>
      </c>
      <c r="F37" s="221">
        <f t="shared" si="48"/>
        <v>112.36382686170721</v>
      </c>
      <c r="G37" s="174">
        <v>27287.32</v>
      </c>
    </row>
    <row r="38" ht="13.5" customHeight="1">
      <c r="A38" s="233"/>
      <c r="B38" s="187" t="s">
        <v>87</v>
      </c>
      <c r="C38" s="174">
        <v>941.42403999999999</v>
      </c>
      <c r="D38" s="174">
        <v>941.42403999999999</v>
      </c>
      <c r="E38" s="220">
        <f t="shared" si="47"/>
        <v>100</v>
      </c>
      <c r="F38" s="221">
        <f t="shared" si="48"/>
        <v>218.68154239256677</v>
      </c>
      <c r="G38" s="174">
        <v>430.5</v>
      </c>
    </row>
    <row r="39" ht="14.25" customHeight="1">
      <c r="A39" s="233"/>
      <c r="B39" s="187" t="s">
        <v>77</v>
      </c>
      <c r="C39" s="174">
        <f>SUM(C34-C35)</f>
        <v>5974.9920899999997</v>
      </c>
      <c r="D39" s="174">
        <f>SUM(D34-D35)</f>
        <v>6040.9719600000026</v>
      </c>
      <c r="E39" s="220">
        <f t="shared" si="47"/>
        <v>101.10426706857787</v>
      </c>
      <c r="F39" s="221">
        <f t="shared" si="48"/>
        <v>95.285272907373681</v>
      </c>
      <c r="G39" s="174">
        <v>6339.8800000000001</v>
      </c>
    </row>
    <row r="40" ht="14.25" customHeight="1">
      <c r="A40" s="233"/>
      <c r="B40" s="188" t="s">
        <v>11</v>
      </c>
      <c r="C40" s="174">
        <f>C34-C33</f>
        <v>0</v>
      </c>
      <c r="D40" s="176">
        <f>D34-D33</f>
        <v>101.08295999999973</v>
      </c>
      <c r="E40" s="220" t="s">
        <v>68</v>
      </c>
      <c r="F40" s="221">
        <f t="shared" si="48"/>
        <v>41.461427399507684</v>
      </c>
      <c r="G40" s="174">
        <v>243.80000000000001</v>
      </c>
    </row>
    <row r="41" ht="15.75">
      <c r="A41" s="233"/>
      <c r="B41" s="187" t="s">
        <v>18</v>
      </c>
      <c r="C41" s="174">
        <v>85</v>
      </c>
      <c r="D41" s="174">
        <v>139.4032</v>
      </c>
      <c r="E41" s="220">
        <f t="shared" si="47"/>
        <v>164.00376470588236</v>
      </c>
      <c r="F41" s="221">
        <f t="shared" si="48"/>
        <v>94.051545000674679</v>
      </c>
      <c r="G41" s="174">
        <v>148.22</v>
      </c>
    </row>
    <row r="42" ht="15.75">
      <c r="A42" s="233"/>
      <c r="B42" s="219" t="s">
        <v>19</v>
      </c>
      <c r="C42" s="236"/>
      <c r="D42" s="236"/>
      <c r="E42" s="236"/>
      <c r="F42" s="237"/>
      <c r="G42" s="236"/>
    </row>
    <row r="43" ht="15.75">
      <c r="A43" s="233"/>
      <c r="B43" s="187" t="s">
        <v>9</v>
      </c>
      <c r="C43" s="181">
        <v>37748.605589999999</v>
      </c>
      <c r="D43" s="181">
        <v>37692.422680000003</v>
      </c>
      <c r="E43" s="220">
        <f t="shared" si="47"/>
        <v>99.851165601690781</v>
      </c>
      <c r="F43" s="221">
        <f t="shared" si="48"/>
        <v>109.76113179778575</v>
      </c>
      <c r="G43" s="181">
        <v>34340.410000000003</v>
      </c>
    </row>
    <row r="44" ht="15.75">
      <c r="A44" s="233"/>
      <c r="B44" s="187" t="s">
        <v>15</v>
      </c>
      <c r="C44" s="181">
        <v>37748.605589999999</v>
      </c>
      <c r="D44" s="181">
        <v>37727.177150000003</v>
      </c>
      <c r="E44" s="220">
        <f t="shared" si="47"/>
        <v>99.943233823700041</v>
      </c>
      <c r="F44" s="221">
        <f t="shared" si="48"/>
        <v>109.81468992711754</v>
      </c>
      <c r="G44" s="181">
        <v>34355.309999999998</v>
      </c>
    </row>
    <row r="45" ht="15.75">
      <c r="A45" s="233"/>
      <c r="B45" s="187" t="s">
        <v>88</v>
      </c>
      <c r="C45" s="181">
        <v>33415.505590000001</v>
      </c>
      <c r="D45" s="181">
        <v>33411.55442</v>
      </c>
      <c r="E45" s="220">
        <f t="shared" si="47"/>
        <v>99.988175639032733</v>
      </c>
      <c r="F45" s="221">
        <f t="shared" si="48"/>
        <v>111.99694032292233</v>
      </c>
      <c r="G45" s="181">
        <v>29832.560000000001</v>
      </c>
    </row>
    <row r="46" ht="15.75">
      <c r="A46" s="233"/>
      <c r="B46" s="187" t="s">
        <v>86</v>
      </c>
      <c r="C46" s="174">
        <v>27408.767</v>
      </c>
      <c r="D46" s="174">
        <v>27408.767</v>
      </c>
      <c r="E46" s="220">
        <f t="shared" si="47"/>
        <v>100</v>
      </c>
      <c r="F46" s="221">
        <f t="shared" si="48"/>
        <v>115.22224053230781</v>
      </c>
      <c r="G46" s="174">
        <v>23787.740000000002</v>
      </c>
    </row>
    <row r="47" ht="15.75">
      <c r="A47" s="233"/>
      <c r="B47" s="187" t="s">
        <v>87</v>
      </c>
      <c r="C47" s="174">
        <v>755.74010999999996</v>
      </c>
      <c r="D47" s="174">
        <v>755.74010999999996</v>
      </c>
      <c r="E47" s="220">
        <f t="shared" si="47"/>
        <v>100</v>
      </c>
      <c r="F47" s="221">
        <f t="shared" si="48"/>
        <v>623.80529096161774</v>
      </c>
      <c r="G47" s="174">
        <v>121.15000000000001</v>
      </c>
    </row>
    <row r="48" ht="13.5" customHeight="1">
      <c r="A48" s="233"/>
      <c r="B48" s="187" t="s">
        <v>77</v>
      </c>
      <c r="C48" s="181">
        <f>C44-C45</f>
        <v>4333.0999999999985</v>
      </c>
      <c r="D48" s="181">
        <f>D44-D45</f>
        <v>4315.6227300000028</v>
      </c>
      <c r="E48" s="220">
        <f t="shared" si="47"/>
        <v>99.596656666128268</v>
      </c>
      <c r="F48" s="221">
        <f t="shared" si="48"/>
        <v>95.42032458128358</v>
      </c>
      <c r="G48" s="181">
        <v>4522.75</v>
      </c>
    </row>
    <row r="49" ht="15.75">
      <c r="A49" s="233"/>
      <c r="B49" s="188" t="s">
        <v>11</v>
      </c>
      <c r="C49" s="181">
        <f>C44-C43</f>
        <v>0</v>
      </c>
      <c r="D49" s="182">
        <f>D44-D43</f>
        <v>34.754469999999856</v>
      </c>
      <c r="E49" s="220" t="s">
        <v>68</v>
      </c>
      <c r="F49" s="221">
        <f t="shared" si="48"/>
        <v>233.25147651006611</v>
      </c>
      <c r="G49" s="181">
        <v>14.9</v>
      </c>
    </row>
    <row r="50" ht="15.75">
      <c r="A50" s="233"/>
      <c r="B50" s="187" t="s">
        <v>18</v>
      </c>
      <c r="C50" s="174">
        <v>75</v>
      </c>
      <c r="D50" s="174">
        <v>52.886710000000001</v>
      </c>
      <c r="E50" s="220">
        <f t="shared" si="47"/>
        <v>70.515613333333334</v>
      </c>
      <c r="F50" s="221">
        <f t="shared" si="48"/>
        <v>69.078774817136889</v>
      </c>
      <c r="G50" s="174">
        <v>76.560000000000002</v>
      </c>
    </row>
    <row r="51" ht="15.75">
      <c r="A51" s="233"/>
      <c r="B51" s="219" t="s">
        <v>57</v>
      </c>
      <c r="C51" s="174"/>
      <c r="D51" s="174"/>
      <c r="E51" s="220"/>
      <c r="F51" s="221"/>
      <c r="G51" s="174"/>
    </row>
    <row r="52" ht="15.75">
      <c r="A52" s="233"/>
      <c r="B52" s="187" t="s">
        <v>9</v>
      </c>
      <c r="C52" s="181">
        <v>54591.256990000002</v>
      </c>
      <c r="D52" s="174">
        <v>53779.474909999997</v>
      </c>
      <c r="E52" s="220">
        <f t="shared" si="47"/>
        <v>98.512981519827065</v>
      </c>
      <c r="F52" s="221">
        <f t="shared" si="48"/>
        <v>106.85946910711861</v>
      </c>
      <c r="G52" s="174">
        <v>50327.290000000001</v>
      </c>
    </row>
    <row r="53" ht="15.75">
      <c r="A53" s="233"/>
      <c r="B53" s="187" t="s">
        <v>15</v>
      </c>
      <c r="C53" s="181">
        <v>54591.256990000002</v>
      </c>
      <c r="D53" s="174">
        <v>53779.474909999997</v>
      </c>
      <c r="E53" s="220">
        <f t="shared" si="47"/>
        <v>98.512981519827065</v>
      </c>
      <c r="F53" s="221">
        <f t="shared" si="48"/>
        <v>105.74036360254526</v>
      </c>
      <c r="G53" s="174">
        <v>50859.93</v>
      </c>
    </row>
    <row r="54" ht="15.75">
      <c r="A54" s="233"/>
      <c r="B54" s="187" t="s">
        <v>85</v>
      </c>
      <c r="C54" s="181">
        <v>45599.553670000001</v>
      </c>
      <c r="D54" s="174">
        <v>44575.109640000002</v>
      </c>
      <c r="E54" s="220">
        <f t="shared" si="47"/>
        <v>97.753390225233758</v>
      </c>
      <c r="F54" s="221">
        <f t="shared" si="48"/>
        <v>107.17064106278393</v>
      </c>
      <c r="G54" s="174">
        <v>41592.650000000001</v>
      </c>
    </row>
    <row r="55" ht="15.75">
      <c r="A55" s="233"/>
      <c r="B55" s="187" t="s">
        <v>79</v>
      </c>
      <c r="C55" s="181">
        <v>0</v>
      </c>
      <c r="D55" s="174">
        <v>97.664749999999998</v>
      </c>
      <c r="E55" s="220" t="s">
        <v>68</v>
      </c>
      <c r="F55" s="221">
        <f t="shared" si="48"/>
        <v>33.003767910246012</v>
      </c>
      <c r="G55" s="174">
        <v>295.92000000000002</v>
      </c>
    </row>
    <row r="56" ht="15.75">
      <c r="A56" s="233"/>
      <c r="B56" s="187" t="s">
        <v>86</v>
      </c>
      <c r="C56" s="174">
        <v>36617.180999999997</v>
      </c>
      <c r="D56" s="174">
        <v>36567.981</v>
      </c>
      <c r="E56" s="220">
        <f t="shared" si="47"/>
        <v>99.865636844081479</v>
      </c>
      <c r="F56" s="221">
        <f t="shared" si="48"/>
        <v>112.44559140975258</v>
      </c>
      <c r="G56" s="174">
        <v>32520.599999999999</v>
      </c>
    </row>
    <row r="57" ht="15.75">
      <c r="A57" s="233"/>
      <c r="B57" s="187" t="s">
        <v>87</v>
      </c>
      <c r="C57" s="174">
        <v>1170.82599</v>
      </c>
      <c r="D57" s="174">
        <v>650.27250000000004</v>
      </c>
      <c r="E57" s="220">
        <f t="shared" si="47"/>
        <v>55.539636594503683</v>
      </c>
      <c r="F57" s="221" t="s">
        <v>68</v>
      </c>
      <c r="G57" s="174">
        <v>0</v>
      </c>
    </row>
    <row r="58" ht="12.75" customHeight="1">
      <c r="A58" s="233"/>
      <c r="B58" s="187" t="s">
        <v>77</v>
      </c>
      <c r="C58" s="181">
        <f>C53-C54</f>
        <v>8991.7033200000005</v>
      </c>
      <c r="D58" s="174">
        <f>SUM(D53-D54)</f>
        <v>9204.3652699999948</v>
      </c>
      <c r="E58" s="220">
        <f t="shared" si="47"/>
        <v>102.36509082241376</v>
      </c>
      <c r="F58" s="221">
        <f t="shared" si="48"/>
        <v>99.321108998541064</v>
      </c>
      <c r="G58" s="174">
        <f>G53-G54</f>
        <v>9267.2799999999988</v>
      </c>
    </row>
    <row r="59" ht="15.75">
      <c r="A59" s="233"/>
      <c r="B59" s="188" t="s">
        <v>11</v>
      </c>
      <c r="C59" s="181">
        <v>0</v>
      </c>
      <c r="D59" s="182">
        <f>D53-D52</f>
        <v>0</v>
      </c>
      <c r="E59" s="220" t="s">
        <v>68</v>
      </c>
      <c r="F59" s="221">
        <f t="shared" si="48"/>
        <v>0</v>
      </c>
      <c r="G59" s="174">
        <f>G53-G52</f>
        <v>532.63999999999942</v>
      </c>
    </row>
    <row r="60" ht="15" customHeight="1">
      <c r="A60" s="233"/>
      <c r="B60" s="238" t="s">
        <v>18</v>
      </c>
      <c r="C60" s="185">
        <v>140</v>
      </c>
      <c r="D60" s="185">
        <v>157.43136999999999</v>
      </c>
      <c r="E60" s="239">
        <f t="shared" si="47"/>
        <v>112.45097857142856</v>
      </c>
      <c r="F60" s="240">
        <f t="shared" si="48"/>
        <v>52.375863330893601</v>
      </c>
      <c r="G60" s="185">
        <v>300.57999999999998</v>
      </c>
    </row>
    <row r="61" ht="15" customHeight="1">
      <c r="A61" s="233"/>
      <c r="B61" s="167" t="s">
        <v>1</v>
      </c>
      <c r="C61" s="139" t="s">
        <v>36</v>
      </c>
      <c r="D61" s="139" t="s">
        <v>52</v>
      </c>
      <c r="E61" s="139" t="s">
        <v>38</v>
      </c>
      <c r="F61" s="140" t="s">
        <v>39</v>
      </c>
      <c r="G61" s="213"/>
    </row>
    <row r="62" ht="15" customHeight="1">
      <c r="A62" s="233"/>
      <c r="B62" s="168" t="s">
        <v>6</v>
      </c>
      <c r="C62" s="141" t="s">
        <v>114</v>
      </c>
      <c r="D62" s="141" t="s">
        <v>114</v>
      </c>
      <c r="E62" s="141" t="s">
        <v>40</v>
      </c>
      <c r="F62" s="142" t="s">
        <v>115</v>
      </c>
      <c r="G62" s="213"/>
    </row>
    <row r="63" ht="15" customHeight="1">
      <c r="A63" s="233"/>
      <c r="B63" s="169"/>
      <c r="C63" s="163" t="s">
        <v>74</v>
      </c>
      <c r="D63" s="163" t="s">
        <v>74</v>
      </c>
      <c r="E63" s="163"/>
      <c r="F63" s="143"/>
      <c r="G63" s="213"/>
    </row>
    <row r="64" ht="15.75">
      <c r="A64" s="233"/>
      <c r="B64" s="241" t="s">
        <v>21</v>
      </c>
      <c r="C64" s="242"/>
      <c r="D64" s="242"/>
      <c r="E64" s="243"/>
      <c r="F64" s="244"/>
      <c r="G64" s="242"/>
    </row>
    <row r="65" ht="15.75">
      <c r="A65" s="233"/>
      <c r="B65" s="187" t="s">
        <v>9</v>
      </c>
      <c r="C65" s="181">
        <v>47517.95278</v>
      </c>
      <c r="D65" s="174">
        <v>47190.641680000001</v>
      </c>
      <c r="E65" s="220">
        <f t="shared" si="47"/>
        <v>99.311184340126374</v>
      </c>
      <c r="F65" s="221">
        <f t="shared" si="48"/>
        <v>131.26001975410014</v>
      </c>
      <c r="G65" s="174">
        <v>35952.029999999999</v>
      </c>
    </row>
    <row r="66" ht="15.75">
      <c r="A66" s="233"/>
      <c r="B66" s="187" t="s">
        <v>15</v>
      </c>
      <c r="C66" s="181">
        <v>47517.95278</v>
      </c>
      <c r="D66" s="174">
        <v>47191.658909999998</v>
      </c>
      <c r="E66" s="220">
        <f t="shared" si="47"/>
        <v>99.313325067873421</v>
      </c>
      <c r="F66" s="221">
        <f t="shared" si="48"/>
        <v>131.19800196275764</v>
      </c>
      <c r="G66" s="174">
        <v>35969.800000000003</v>
      </c>
    </row>
    <row r="67" ht="15.75">
      <c r="A67" s="233"/>
      <c r="B67" s="187" t="s">
        <v>89</v>
      </c>
      <c r="C67" s="181">
        <v>41866.95278</v>
      </c>
      <c r="D67" s="174">
        <v>41560.896569999997</v>
      </c>
      <c r="E67" s="220">
        <f t="shared" si="47"/>
        <v>99.268979016437498</v>
      </c>
      <c r="F67" s="221">
        <f t="shared" si="48"/>
        <v>134.64979035130006</v>
      </c>
      <c r="G67" s="174">
        <v>30865.919999999998</v>
      </c>
    </row>
    <row r="68" ht="15.75">
      <c r="A68" s="233"/>
      <c r="B68" s="187" t="s">
        <v>79</v>
      </c>
      <c r="C68" s="181">
        <v>50</v>
      </c>
      <c r="D68" s="174">
        <v>50.080300000000001</v>
      </c>
      <c r="E68" s="220">
        <f t="shared" si="47"/>
        <v>100.1606</v>
      </c>
      <c r="F68" s="221">
        <f t="shared" si="48"/>
        <v>59.364983404457092</v>
      </c>
      <c r="G68" s="174">
        <v>84.359999999999999</v>
      </c>
    </row>
    <row r="69" ht="15.75">
      <c r="A69" s="233"/>
      <c r="B69" s="187" t="s">
        <v>86</v>
      </c>
      <c r="C69" s="174">
        <v>28081.315999999999</v>
      </c>
      <c r="D69" s="174">
        <v>28065.189999999999</v>
      </c>
      <c r="E69" s="220">
        <f t="shared" si="47"/>
        <v>99.942573916407611</v>
      </c>
      <c r="F69" s="221">
        <f t="shared" si="48"/>
        <v>111.28373333481365</v>
      </c>
      <c r="G69" s="174">
        <v>25219.490000000002</v>
      </c>
    </row>
    <row r="70" ht="15.75">
      <c r="A70" s="233"/>
      <c r="B70" s="187" t="s">
        <v>87</v>
      </c>
      <c r="C70" s="174">
        <v>674</v>
      </c>
      <c r="D70" s="174">
        <v>710.47799999999995</v>
      </c>
      <c r="E70" s="220">
        <f t="shared" si="47"/>
        <v>105.41216617210682</v>
      </c>
      <c r="F70" s="221">
        <f t="shared" si="48"/>
        <v>277.6280723691923</v>
      </c>
      <c r="G70" s="174">
        <v>255.91</v>
      </c>
    </row>
    <row r="71" ht="15.75">
      <c r="A71" s="233"/>
      <c r="B71" s="187" t="s">
        <v>77</v>
      </c>
      <c r="C71" s="181">
        <f>C66-C67</f>
        <v>5651</v>
      </c>
      <c r="D71" s="174">
        <f>D66-D67</f>
        <v>5630.7623400000011</v>
      </c>
      <c r="E71" s="220">
        <f t="shared" si="47"/>
        <v>99.641874712440298</v>
      </c>
      <c r="F71" s="221">
        <f t="shared" si="48"/>
        <v>110.32317256675314</v>
      </c>
      <c r="G71" s="174">
        <v>5103.8800000000001</v>
      </c>
    </row>
    <row r="72" ht="15.75">
      <c r="A72" s="233"/>
      <c r="B72" s="188" t="s">
        <v>11</v>
      </c>
      <c r="C72" s="181">
        <f>C66-C65</f>
        <v>0</v>
      </c>
      <c r="D72" s="176">
        <f>D66-D65</f>
        <v>1.0172299999976531</v>
      </c>
      <c r="E72" s="220" t="s">
        <v>68</v>
      </c>
      <c r="F72" s="221">
        <f t="shared" si="48"/>
        <v>5.7276463963831814</v>
      </c>
      <c r="G72" s="174">
        <v>17.760000000000002</v>
      </c>
    </row>
    <row r="73" ht="15.75">
      <c r="A73" s="233"/>
      <c r="B73" s="187" t="s">
        <v>18</v>
      </c>
      <c r="C73" s="174">
        <v>50</v>
      </c>
      <c r="D73" s="174">
        <v>114.54348</v>
      </c>
      <c r="E73" s="220">
        <f t="shared" si="47"/>
        <v>229.08696</v>
      </c>
      <c r="F73" s="221">
        <f t="shared" si="48"/>
        <v>104.52954918780799</v>
      </c>
      <c r="G73" s="174">
        <v>109.58</v>
      </c>
    </row>
    <row r="74" ht="15.75">
      <c r="A74" s="233"/>
      <c r="B74" s="219" t="s">
        <v>22</v>
      </c>
      <c r="C74" s="245"/>
      <c r="D74" s="176"/>
      <c r="E74" s="246"/>
      <c r="F74" s="247"/>
      <c r="G74" s="174"/>
    </row>
    <row r="75" ht="15.75">
      <c r="A75" s="233"/>
      <c r="B75" s="187" t="s">
        <v>9</v>
      </c>
      <c r="C75" s="181">
        <v>22574.976999999999</v>
      </c>
      <c r="D75" s="174">
        <v>22646.167689999998</v>
      </c>
      <c r="E75" s="220">
        <f t="shared" si="47"/>
        <v>100.31535221497678</v>
      </c>
      <c r="F75" s="221">
        <f t="shared" si="48"/>
        <v>98.573801353018339</v>
      </c>
      <c r="G75" s="174">
        <v>22973.82</v>
      </c>
    </row>
    <row r="76" ht="15.75">
      <c r="A76" s="233"/>
      <c r="B76" s="187" t="s">
        <v>15</v>
      </c>
      <c r="C76" s="181">
        <v>22574.976999999999</v>
      </c>
      <c r="D76" s="174">
        <v>22660.280159999998</v>
      </c>
      <c r="E76" s="220">
        <f t="shared" si="47"/>
        <v>100.3778659885235</v>
      </c>
      <c r="F76" s="221">
        <f t="shared" si="48"/>
        <v>98.571685916037609</v>
      </c>
      <c r="G76" s="174">
        <v>22988.630000000001</v>
      </c>
    </row>
    <row r="77" ht="15.75">
      <c r="A77" s="233"/>
      <c r="B77" s="187" t="s">
        <v>89</v>
      </c>
      <c r="C77" s="181">
        <v>19835.454000000002</v>
      </c>
      <c r="D77" s="174">
        <v>19939.38278</v>
      </c>
      <c r="E77" s="220">
        <f t="shared" si="47"/>
        <v>100.52395463194337</v>
      </c>
      <c r="F77" s="221">
        <f t="shared" si="48"/>
        <v>97.511248031008947</v>
      </c>
      <c r="G77" s="181">
        <v>20448.290000000001</v>
      </c>
    </row>
    <row r="78" ht="15.75">
      <c r="A78" s="233"/>
      <c r="B78" s="187" t="s">
        <v>79</v>
      </c>
      <c r="C78" s="181">
        <v>0</v>
      </c>
      <c r="D78" s="174">
        <v>15.093999999999999</v>
      </c>
      <c r="E78" s="220" t="s">
        <v>68</v>
      </c>
      <c r="F78" s="221">
        <f t="shared" si="48"/>
        <v>25.245024251547083</v>
      </c>
      <c r="G78" s="174">
        <v>59.789999999999999</v>
      </c>
    </row>
    <row r="79" ht="15.75">
      <c r="A79" s="233"/>
      <c r="B79" s="187" t="s">
        <v>86</v>
      </c>
      <c r="C79" s="174">
        <v>16714.468000000001</v>
      </c>
      <c r="D79" s="174">
        <v>16692.97884</v>
      </c>
      <c r="E79" s="220">
        <f t="shared" ref="E79:E102" si="49">D79/C79*100</f>
        <v>99.871433778209379</v>
      </c>
      <c r="F79" s="221">
        <f t="shared" ref="F79:F102" si="50">D79/G79*100</f>
        <v>114.08386189363185</v>
      </c>
      <c r="G79" s="174">
        <v>14632.200000000001</v>
      </c>
    </row>
    <row r="80" ht="15.75">
      <c r="A80" s="233"/>
      <c r="B80" s="187" t="s">
        <v>87</v>
      </c>
      <c r="C80" s="174">
        <v>0</v>
      </c>
      <c r="D80" s="174">
        <v>157.74628000000001</v>
      </c>
      <c r="E80" s="220" t="s">
        <v>68</v>
      </c>
      <c r="F80" s="221" t="s">
        <v>68</v>
      </c>
      <c r="G80" s="174">
        <v>0</v>
      </c>
    </row>
    <row r="81" ht="15.75">
      <c r="A81" s="233"/>
      <c r="B81" s="187" t="s">
        <v>77</v>
      </c>
      <c r="C81" s="181">
        <f>C76-C77</f>
        <v>2739.5229999999974</v>
      </c>
      <c r="D81" s="174">
        <f>D76-D77</f>
        <v>2720.8973799999985</v>
      </c>
      <c r="E81" s="220">
        <f t="shared" si="49"/>
        <v>99.320114487084112</v>
      </c>
      <c r="F81" s="221">
        <f t="shared" si="50"/>
        <v>107.10760685577515</v>
      </c>
      <c r="G81" s="174">
        <f>G76-G77</f>
        <v>2540.3400000000001</v>
      </c>
    </row>
    <row r="82" ht="15.75">
      <c r="A82" s="233"/>
      <c r="B82" s="188" t="s">
        <v>11</v>
      </c>
      <c r="C82" s="174">
        <f>C76-C75</f>
        <v>0</v>
      </c>
      <c r="D82" s="176">
        <f>D76-D75</f>
        <v>14.11247000000003</v>
      </c>
      <c r="E82" s="220" t="s">
        <v>68</v>
      </c>
      <c r="F82" s="221">
        <f t="shared" si="50"/>
        <v>95.290141796075503</v>
      </c>
      <c r="G82" s="174">
        <f>G76-G75</f>
        <v>14.81000000000131</v>
      </c>
    </row>
    <row r="83" ht="18" customHeight="1">
      <c r="A83" s="233"/>
      <c r="B83" s="187" t="s">
        <v>18</v>
      </c>
      <c r="C83" s="174">
        <v>109.943</v>
      </c>
      <c r="D83" s="174">
        <v>155.29302999999999</v>
      </c>
      <c r="E83" s="220">
        <f t="shared" si="49"/>
        <v>141.24867431305313</v>
      </c>
      <c r="F83" s="221">
        <f t="shared" si="50"/>
        <v>2484.6884799999998</v>
      </c>
      <c r="G83" s="174">
        <v>6.25</v>
      </c>
    </row>
    <row r="84" ht="15.75">
      <c r="A84" s="233"/>
      <c r="B84" s="219" t="s">
        <v>23</v>
      </c>
      <c r="C84" s="174"/>
      <c r="D84" s="174"/>
      <c r="E84" s="220"/>
      <c r="F84" s="221"/>
      <c r="G84" s="174"/>
    </row>
    <row r="85" ht="15.75">
      <c r="A85" s="233"/>
      <c r="B85" s="187" t="s">
        <v>9</v>
      </c>
      <c r="C85" s="181">
        <v>14643.004999999999</v>
      </c>
      <c r="D85" s="174">
        <v>14488.322969999999</v>
      </c>
      <c r="E85" s="220">
        <f t="shared" si="49"/>
        <v>98.9436455836763</v>
      </c>
      <c r="F85" s="221">
        <f t="shared" si="50"/>
        <v>109.12445521839469</v>
      </c>
      <c r="G85" s="174">
        <v>13276.879999999999</v>
      </c>
    </row>
    <row r="86" ht="19.5" customHeight="1">
      <c r="A86" s="233"/>
      <c r="B86" s="187" t="s">
        <v>15</v>
      </c>
      <c r="C86" s="181">
        <v>14643.004999999999</v>
      </c>
      <c r="D86" s="174">
        <v>14508.420770000001</v>
      </c>
      <c r="E86" s="220">
        <f t="shared" si="49"/>
        <v>99.080897466059753</v>
      </c>
      <c r="F86" s="221">
        <f t="shared" si="50"/>
        <v>108.45219974121132</v>
      </c>
      <c r="G86" s="174">
        <v>13377.709999999999</v>
      </c>
    </row>
    <row r="87" ht="15.75">
      <c r="A87" s="233"/>
      <c r="B87" s="187" t="s">
        <v>110</v>
      </c>
      <c r="C87" s="181">
        <v>12678.516299999999</v>
      </c>
      <c r="D87" s="174">
        <v>10373.288850000001</v>
      </c>
      <c r="E87" s="220">
        <f t="shared" si="49"/>
        <v>81.817845278946407</v>
      </c>
      <c r="F87" s="221">
        <f t="shared" si="50"/>
        <v>90.956342083826925</v>
      </c>
      <c r="G87" s="174">
        <v>11404.690000000001</v>
      </c>
    </row>
    <row r="88" ht="15.75">
      <c r="A88" s="233"/>
      <c r="B88" s="187" t="s">
        <v>79</v>
      </c>
      <c r="C88" s="181">
        <v>40</v>
      </c>
      <c r="D88" s="174">
        <v>16.085999999999999</v>
      </c>
      <c r="E88" s="220">
        <f t="shared" si="49"/>
        <v>40.214999999999996</v>
      </c>
      <c r="F88" s="221">
        <f t="shared" si="50"/>
        <v>27.763203313772866</v>
      </c>
      <c r="G88" s="174">
        <v>57.939999999999998</v>
      </c>
    </row>
    <row r="89" ht="18" customHeight="1">
      <c r="A89" s="233"/>
      <c r="B89" s="187" t="s">
        <v>86</v>
      </c>
      <c r="C89" s="181">
        <v>10378.004999999999</v>
      </c>
      <c r="D89" s="174">
        <v>10350.97581</v>
      </c>
      <c r="E89" s="220">
        <f t="shared" si="49"/>
        <v>99.739553122204128</v>
      </c>
      <c r="F89" s="221">
        <f t="shared" si="50"/>
        <v>113.65805885944182</v>
      </c>
      <c r="G89" s="174">
        <v>9107.1200000000008</v>
      </c>
    </row>
    <row r="90" ht="15.75">
      <c r="A90" s="233"/>
      <c r="B90" s="187" t="s">
        <v>77</v>
      </c>
      <c r="C90" s="174">
        <f>SUM(C86-C87)</f>
        <v>1964.4886999999999</v>
      </c>
      <c r="D90" s="174">
        <f>SUM(D86-D87)</f>
        <v>4135.1319199999998</v>
      </c>
      <c r="E90" s="220">
        <f t="shared" si="49"/>
        <v>210.49405476346084</v>
      </c>
      <c r="F90" s="221">
        <f t="shared" si="50"/>
        <v>209.58388257594956</v>
      </c>
      <c r="G90" s="174">
        <v>1973.02</v>
      </c>
    </row>
    <row r="91" ht="15.75">
      <c r="A91" s="233"/>
      <c r="B91" s="188" t="s">
        <v>11</v>
      </c>
      <c r="C91" s="181">
        <f>C86-C85</f>
        <v>0</v>
      </c>
      <c r="D91" s="176">
        <f>D86-D85</f>
        <v>20.097800000001371</v>
      </c>
      <c r="E91" s="220" t="s">
        <v>68</v>
      </c>
      <c r="F91" s="221">
        <f t="shared" si="50"/>
        <v>19.932361400378245</v>
      </c>
      <c r="G91" s="174">
        <f>G86-G85</f>
        <v>100.82999999999993</v>
      </c>
    </row>
    <row r="92" ht="17.25" customHeight="1">
      <c r="A92" s="233"/>
      <c r="B92" s="187" t="s">
        <v>18</v>
      </c>
      <c r="C92" s="174">
        <v>35</v>
      </c>
      <c r="D92" s="174">
        <v>57.831850000000003</v>
      </c>
      <c r="E92" s="220">
        <f t="shared" si="49"/>
        <v>165.23385714285715</v>
      </c>
      <c r="F92" s="221">
        <f t="shared" si="50"/>
        <v>143.75304499130004</v>
      </c>
      <c r="G92" s="174">
        <v>40.229999999999997</v>
      </c>
    </row>
    <row r="93" ht="15.75">
      <c r="A93" s="233"/>
      <c r="B93" s="219" t="s">
        <v>24</v>
      </c>
      <c r="C93" s="174"/>
      <c r="D93" s="174"/>
      <c r="E93" s="220"/>
      <c r="F93" s="221"/>
      <c r="G93" s="174"/>
    </row>
    <row r="94" ht="15.75">
      <c r="A94" s="233"/>
      <c r="B94" s="187" t="s">
        <v>9</v>
      </c>
      <c r="C94" s="181">
        <v>14280.86951</v>
      </c>
      <c r="D94" s="174">
        <v>14154.751259999999</v>
      </c>
      <c r="E94" s="220">
        <f t="shared" si="49"/>
        <v>99.116872751258683</v>
      </c>
      <c r="F94" s="221">
        <f t="shared" si="50"/>
        <v>106.3225370933589</v>
      </c>
      <c r="G94" s="174">
        <v>13313.030000000001</v>
      </c>
    </row>
    <row r="95" ht="15.75">
      <c r="A95" s="233"/>
      <c r="B95" s="187" t="s">
        <v>15</v>
      </c>
      <c r="C95" s="181">
        <v>14280.86951</v>
      </c>
      <c r="D95" s="174">
        <v>14211.15978</v>
      </c>
      <c r="E95" s="220">
        <f t="shared" si="49"/>
        <v>99.511866347135324</v>
      </c>
      <c r="F95" s="221">
        <f t="shared" si="50"/>
        <v>106.5201324609539</v>
      </c>
      <c r="G95" s="174">
        <v>13341.290000000001</v>
      </c>
    </row>
    <row r="96" ht="15.75">
      <c r="A96" s="233"/>
      <c r="B96" s="187" t="s">
        <v>90</v>
      </c>
      <c r="C96" s="181">
        <v>12462.85951</v>
      </c>
      <c r="D96" s="174">
        <v>12366.32288</v>
      </c>
      <c r="E96" s="220">
        <f t="shared" si="49"/>
        <v>99.225405454321773</v>
      </c>
      <c r="F96" s="221">
        <f t="shared" si="50"/>
        <v>107.34161431809126</v>
      </c>
      <c r="G96" s="174">
        <v>11520.530000000001</v>
      </c>
    </row>
    <row r="97" ht="15.75">
      <c r="A97" s="233"/>
      <c r="B97" s="187" t="s">
        <v>79</v>
      </c>
      <c r="C97" s="181">
        <v>10</v>
      </c>
      <c r="D97" s="174">
        <v>10</v>
      </c>
      <c r="E97" s="220">
        <f t="shared" si="49"/>
        <v>100</v>
      </c>
      <c r="F97" s="221">
        <f t="shared" si="50"/>
        <v>25.562372188139058</v>
      </c>
      <c r="G97" s="174">
        <v>39.119999999999997</v>
      </c>
    </row>
    <row r="98" ht="15.75">
      <c r="A98" s="233"/>
      <c r="B98" s="187" t="s">
        <v>86</v>
      </c>
      <c r="C98" s="174">
        <v>9312.393</v>
      </c>
      <c r="D98" s="174">
        <v>9299.21558</v>
      </c>
      <c r="E98" s="220">
        <f t="shared" si="49"/>
        <v>99.858495877482838</v>
      </c>
      <c r="F98" s="221">
        <f t="shared" si="50"/>
        <v>111.4934984215745</v>
      </c>
      <c r="G98" s="174">
        <v>8340.5900000000001</v>
      </c>
    </row>
    <row r="99" ht="15.75">
      <c r="A99" s="233"/>
      <c r="B99" s="187" t="s">
        <v>91</v>
      </c>
      <c r="C99" s="174">
        <v>269.34120999999999</v>
      </c>
      <c r="D99" s="174">
        <v>269.34120999999999</v>
      </c>
      <c r="E99" s="220">
        <f t="shared" si="49"/>
        <v>100</v>
      </c>
      <c r="F99" s="221" t="s">
        <v>68</v>
      </c>
      <c r="G99" s="174">
        <v>0</v>
      </c>
    </row>
    <row r="100" ht="15.75">
      <c r="A100" s="233"/>
      <c r="B100" s="187" t="s">
        <v>77</v>
      </c>
      <c r="C100" s="181">
        <f>C95-C96</f>
        <v>1818.0100000000002</v>
      </c>
      <c r="D100" s="174">
        <f>D95-D96</f>
        <v>1844.8369000000002</v>
      </c>
      <c r="E100" s="220">
        <f>D100/C100*100</f>
        <v>101.47561894599039</v>
      </c>
      <c r="F100" s="221">
        <f>D100/G100*100</f>
        <v>101.32235440145874</v>
      </c>
      <c r="G100" s="174">
        <f>G95-G96</f>
        <v>1820.7600000000002</v>
      </c>
    </row>
    <row r="101" ht="15.75">
      <c r="A101" s="233"/>
      <c r="B101" s="188" t="s">
        <v>11</v>
      </c>
      <c r="C101" s="181">
        <f>C95-C94</f>
        <v>0</v>
      </c>
      <c r="D101" s="176">
        <f>D95-D94</f>
        <v>56.408520000000863</v>
      </c>
      <c r="E101" s="220" t="s">
        <v>68</v>
      </c>
      <c r="F101" s="221">
        <f t="shared" si="50"/>
        <v>199.60552016985443</v>
      </c>
      <c r="G101" s="174">
        <v>28.260000000000002</v>
      </c>
    </row>
    <row r="102" ht="15.75">
      <c r="A102" s="233"/>
      <c r="B102" s="187" t="s">
        <v>18</v>
      </c>
      <c r="C102" s="174">
        <v>9.9199999999999999</v>
      </c>
      <c r="D102" s="174">
        <v>11.459989999999999</v>
      </c>
      <c r="E102" s="220">
        <f t="shared" si="49"/>
        <v>115.52409274193548</v>
      </c>
      <c r="F102" s="221">
        <f t="shared" si="50"/>
        <v>73.745109395109395</v>
      </c>
      <c r="G102" s="174">
        <v>15.539999999999999</v>
      </c>
    </row>
    <row r="103" ht="15.75">
      <c r="A103" s="233"/>
      <c r="B103" s="186" t="s">
        <v>25</v>
      </c>
      <c r="C103" s="174"/>
      <c r="D103" s="206"/>
      <c r="E103" s="222"/>
      <c r="F103" s="223"/>
      <c r="G103" s="206"/>
    </row>
    <row r="104" ht="15.75">
      <c r="A104" s="233"/>
      <c r="B104" s="187" t="s">
        <v>9</v>
      </c>
      <c r="C104" s="181">
        <v>11139.24519</v>
      </c>
      <c r="D104" s="174">
        <v>11135.223900000001</v>
      </c>
      <c r="E104" s="220">
        <f t="shared" ref="E104:E113" si="51">D104/C104*100</f>
        <v>99.963899798133454</v>
      </c>
      <c r="F104" s="221">
        <f t="shared" ref="F104:F113" si="52">D104/G104*100</f>
        <v>106.90458081958209</v>
      </c>
      <c r="G104" s="174">
        <v>10416.040000000001</v>
      </c>
    </row>
    <row r="105" ht="15.75">
      <c r="A105" s="233"/>
      <c r="B105" s="187" t="s">
        <v>15</v>
      </c>
      <c r="C105" s="181">
        <v>11139.24519</v>
      </c>
      <c r="D105" s="174">
        <v>11284.936659999999</v>
      </c>
      <c r="E105" s="220">
        <f t="shared" si="51"/>
        <v>101.30791151029509</v>
      </c>
      <c r="F105" s="221">
        <f t="shared" si="52"/>
        <v>105.822042240908</v>
      </c>
      <c r="G105" s="174">
        <v>10664.07</v>
      </c>
    </row>
    <row r="106" ht="15.75">
      <c r="A106" s="233"/>
      <c r="B106" s="187" t="s">
        <v>111</v>
      </c>
      <c r="C106" s="181">
        <v>7722.25</v>
      </c>
      <c r="D106" s="174">
        <v>7641.96</v>
      </c>
      <c r="E106" s="220">
        <f t="shared" si="51"/>
        <v>98.960277121305324</v>
      </c>
      <c r="F106" s="221">
        <f t="shared" si="52"/>
        <v>106.07792784664287</v>
      </c>
      <c r="G106" s="174">
        <v>7204.1000000000004</v>
      </c>
    </row>
    <row r="107" ht="15.75">
      <c r="A107" s="233"/>
      <c r="B107" s="187" t="s">
        <v>93</v>
      </c>
      <c r="C107" s="174">
        <v>1576.74019</v>
      </c>
      <c r="D107" s="174">
        <v>1513.35366</v>
      </c>
      <c r="E107" s="220">
        <f t="shared" si="51"/>
        <v>95.97990015082955</v>
      </c>
      <c r="F107" s="221">
        <f t="shared" si="52"/>
        <v>93.670148921157207</v>
      </c>
      <c r="G107" s="174">
        <v>1615.6199999999999</v>
      </c>
    </row>
    <row r="108" ht="15.75">
      <c r="A108" s="233"/>
      <c r="B108" s="187" t="s">
        <v>116</v>
      </c>
      <c r="C108" s="174">
        <v>119</v>
      </c>
      <c r="D108" s="174">
        <v>119</v>
      </c>
      <c r="E108" s="220">
        <f t="shared" si="51"/>
        <v>100</v>
      </c>
      <c r="F108" s="221">
        <f t="shared" si="52"/>
        <v>147.88119796197341</v>
      </c>
      <c r="G108" s="174">
        <v>80.469999999999999</v>
      </c>
    </row>
    <row r="109" ht="15.75">
      <c r="A109" s="233"/>
      <c r="B109" s="187" t="s">
        <v>96</v>
      </c>
      <c r="C109" s="174">
        <v>93</v>
      </c>
      <c r="D109" s="174">
        <v>93</v>
      </c>
      <c r="E109" s="220">
        <f t="shared" si="51"/>
        <v>100</v>
      </c>
      <c r="F109" s="221">
        <f t="shared" si="52"/>
        <v>54.385964912280706</v>
      </c>
      <c r="G109" s="174">
        <v>171</v>
      </c>
    </row>
    <row r="110" ht="15.75">
      <c r="A110" s="233"/>
      <c r="B110" s="187" t="s">
        <v>97</v>
      </c>
      <c r="C110" s="174">
        <v>5933.5050000000001</v>
      </c>
      <c r="D110" s="174">
        <v>5916.6139999999996</v>
      </c>
      <c r="E110" s="220">
        <f t="shared" si="51"/>
        <v>99.715328461002386</v>
      </c>
      <c r="F110" s="221">
        <f t="shared" si="52"/>
        <v>110.86008832660983</v>
      </c>
      <c r="G110" s="174">
        <v>5337.0100000000002</v>
      </c>
    </row>
    <row r="111" ht="15.75">
      <c r="A111" s="233"/>
      <c r="B111" s="187" t="s">
        <v>98</v>
      </c>
      <c r="C111" s="181">
        <f>C105-C106</f>
        <v>3416.9951899999996</v>
      </c>
      <c r="D111" s="174">
        <f>D105-D106</f>
        <v>3642.9766599999994</v>
      </c>
      <c r="E111" s="220">
        <f t="shared" si="51"/>
        <v>106.61345590012374</v>
      </c>
      <c r="F111" s="221">
        <f t="shared" si="52"/>
        <v>105.2895599949132</v>
      </c>
      <c r="G111" s="174">
        <v>3459.96</v>
      </c>
    </row>
    <row r="112" ht="15.75">
      <c r="A112" s="233"/>
      <c r="B112" s="188" t="s">
        <v>11</v>
      </c>
      <c r="C112" s="181">
        <f>C105-C104</f>
        <v>0</v>
      </c>
      <c r="D112" s="176">
        <f>D105-D104</f>
        <v>149.71275999999853</v>
      </c>
      <c r="E112" s="220" t="s">
        <v>68</v>
      </c>
      <c r="F112" s="221">
        <f t="shared" si="52"/>
        <v>60.36318038867774</v>
      </c>
      <c r="G112" s="174">
        <v>248.02000000000001</v>
      </c>
    </row>
    <row r="113" ht="16.5">
      <c r="A113" s="233"/>
      <c r="B113" s="238" t="s">
        <v>18</v>
      </c>
      <c r="C113" s="185">
        <v>65</v>
      </c>
      <c r="D113" s="212">
        <v>212.79501999999999</v>
      </c>
      <c r="E113" s="239">
        <f t="shared" si="51"/>
        <v>327.37695384615381</v>
      </c>
      <c r="F113" s="240">
        <f t="shared" si="52"/>
        <v>84.7248845357541</v>
      </c>
      <c r="G113" s="212">
        <v>251.16</v>
      </c>
    </row>
    <row r="114" ht="12.75">
      <c r="B114" s="78"/>
      <c r="C114" s="78"/>
      <c r="D114" s="78"/>
      <c r="E114" s="78"/>
      <c r="F114" s="78"/>
      <c r="G114" s="78"/>
    </row>
    <row r="115" ht="15.75">
      <c r="B115" s="248" t="s">
        <v>117</v>
      </c>
      <c r="C115" s="78"/>
      <c r="D115" s="78"/>
      <c r="E115" s="78"/>
      <c r="F115" s="78"/>
      <c r="G115" s="78"/>
    </row>
    <row r="116" ht="15.75">
      <c r="B116" s="248" t="s">
        <v>99</v>
      </c>
      <c r="C116" s="78"/>
      <c r="D116" s="78"/>
      <c r="E116" s="78"/>
      <c r="F116" s="78"/>
      <c r="G116" s="78"/>
    </row>
    <row r="117" ht="15.75">
      <c r="B117" s="248" t="s">
        <v>100</v>
      </c>
      <c r="C117" s="78"/>
      <c r="D117" s="78"/>
      <c r="E117" s="78"/>
      <c r="F117" s="78"/>
      <c r="G117" s="78"/>
    </row>
    <row r="118" ht="15.75">
      <c r="B118" s="248" t="s">
        <v>101</v>
      </c>
      <c r="C118" s="78"/>
      <c r="D118" s="78"/>
      <c r="E118" s="78"/>
      <c r="F118" s="78"/>
      <c r="G118" s="78"/>
    </row>
    <row r="119" ht="15.75">
      <c r="B119" s="248" t="s">
        <v>102</v>
      </c>
      <c r="C119" s="78"/>
      <c r="D119" s="78"/>
      <c r="E119" s="78"/>
      <c r="F119" s="78"/>
      <c r="G119" s="78"/>
    </row>
    <row r="120" ht="15.75">
      <c r="B120" s="248" t="s">
        <v>103</v>
      </c>
    </row>
    <row r="121" ht="15.75">
      <c r="B121" s="248" t="s">
        <v>104</v>
      </c>
    </row>
    <row r="122" ht="15.75">
      <c r="B122" s="248" t="s">
        <v>105</v>
      </c>
    </row>
    <row r="124" ht="15.75">
      <c r="B124" s="248" t="s">
        <v>118</v>
      </c>
    </row>
    <row r="125" ht="15.75">
      <c r="B125" s="248" t="s">
        <v>119</v>
      </c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69" firstPageNumber="1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9" zoomScale="86" workbookViewId="0">
      <selection activeCell="C28" activeCellId="0" sqref="C28"/>
    </sheetView>
  </sheetViews>
  <sheetFormatPr baseColWidth="8" defaultColWidth="9.1406200000000002" defaultRowHeight="12.75" customHeight="1"/>
  <cols>
    <col customWidth="1" min="2" max="2" width="47.710900000000002"/>
    <col customWidth="1" min="3" max="3" width="16.5703"/>
    <col customWidth="1" min="4" max="4" width="15.2852"/>
    <col customWidth="1" min="5" max="5" width="14"/>
    <col customWidth="1" min="6" max="6" width="14.855499999999999"/>
    <col customWidth="1" min="7" max="7" width="11.710900000000001"/>
  </cols>
  <sheetData>
    <row r="1" ht="20.25">
      <c r="A1" s="233"/>
      <c r="B1" s="82" t="s">
        <v>107</v>
      </c>
      <c r="C1" s="85"/>
      <c r="D1" s="85"/>
      <c r="E1" s="85"/>
      <c r="F1" s="85"/>
      <c r="G1" s="3"/>
    </row>
    <row r="2" ht="21">
      <c r="A2" s="233"/>
      <c r="B2" s="82" t="s">
        <v>120</v>
      </c>
      <c r="C2" s="86"/>
      <c r="D2" s="86"/>
      <c r="E2" s="86"/>
      <c r="F2" s="86"/>
      <c r="G2" s="3"/>
    </row>
    <row r="3" ht="15.75">
      <c r="A3" s="233"/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  <c r="G3" s="213"/>
    </row>
    <row r="4" ht="15.75">
      <c r="A4" s="233"/>
      <c r="B4" s="168" t="s">
        <v>6</v>
      </c>
      <c r="C4" s="141" t="s">
        <v>114</v>
      </c>
      <c r="D4" s="141" t="s">
        <v>121</v>
      </c>
      <c r="E4" s="141" t="s">
        <v>40</v>
      </c>
      <c r="F4" s="142" t="s">
        <v>115</v>
      </c>
      <c r="G4" s="214"/>
    </row>
    <row r="5" ht="15.75" customHeight="1">
      <c r="A5" s="233"/>
      <c r="B5" s="169"/>
      <c r="C5" s="163" t="s">
        <v>74</v>
      </c>
      <c r="D5" s="163" t="s">
        <v>74</v>
      </c>
      <c r="E5" s="163"/>
      <c r="F5" s="143"/>
      <c r="G5" s="214"/>
    </row>
    <row r="6" ht="15.75">
      <c r="A6" s="233"/>
      <c r="B6" s="219" t="s">
        <v>8</v>
      </c>
      <c r="C6" s="174"/>
      <c r="D6" s="174"/>
      <c r="E6" s="220"/>
      <c r="F6" s="221"/>
      <c r="G6" s="176"/>
    </row>
    <row r="7" ht="15.75">
      <c r="A7" s="233"/>
      <c r="B7" s="187" t="s">
        <v>9</v>
      </c>
      <c r="C7" s="174">
        <v>77956.600000000006</v>
      </c>
      <c r="D7" s="174">
        <v>39073.760000000002</v>
      </c>
      <c r="E7" s="220">
        <f t="shared" ref="E7:E13" si="53">D7/C7*100</f>
        <v>50.122452749350273</v>
      </c>
      <c r="F7" s="221">
        <f t="shared" ref="F7:F13" si="54">D7/G7*100</f>
        <v>107.16222942906705</v>
      </c>
      <c r="G7" s="174">
        <v>36462.25</v>
      </c>
    </row>
    <row r="8" ht="15.75">
      <c r="A8" s="233"/>
      <c r="B8" s="187" t="s">
        <v>10</v>
      </c>
      <c r="C8" s="174">
        <v>77956.600000000006</v>
      </c>
      <c r="D8" s="174">
        <v>38709.879999999997</v>
      </c>
      <c r="E8" s="220">
        <f t="shared" si="53"/>
        <v>49.655680211810157</v>
      </c>
      <c r="F8" s="221">
        <f t="shared" si="54"/>
        <v>99.035279284958449</v>
      </c>
      <c r="G8" s="174">
        <v>39086.959999999999</v>
      </c>
    </row>
    <row r="9" ht="15.75">
      <c r="A9" s="233"/>
      <c r="B9" s="187" t="s">
        <v>75</v>
      </c>
      <c r="C9" s="174">
        <v>60135</v>
      </c>
      <c r="D9" s="174">
        <v>29521.939999999999</v>
      </c>
      <c r="E9" s="220">
        <f t="shared" si="53"/>
        <v>49.092774590504696</v>
      </c>
      <c r="F9" s="221">
        <f t="shared" si="54"/>
        <v>92.249403246203158</v>
      </c>
      <c r="G9" s="174">
        <v>32002.310000000001</v>
      </c>
    </row>
    <row r="10" ht="15.75">
      <c r="A10" s="233"/>
      <c r="B10" s="187" t="s">
        <v>76</v>
      </c>
      <c r="C10" s="174">
        <v>3330</v>
      </c>
      <c r="D10" s="174">
        <v>1904.9290000000001</v>
      </c>
      <c r="E10" s="220">
        <f>D10/C10*100</f>
        <v>57.205075075075072</v>
      </c>
      <c r="F10" s="221">
        <f>D10/G10*100</f>
        <v>111.26531780428257</v>
      </c>
      <c r="G10" s="174">
        <v>1712.0599999999999</v>
      </c>
    </row>
    <row r="11" ht="15.75">
      <c r="A11" s="233"/>
      <c r="B11" s="187" t="s">
        <v>77</v>
      </c>
      <c r="C11" s="174">
        <f>C8-C9</f>
        <v>17821.600000000006</v>
      </c>
      <c r="D11" s="174">
        <f>D8-D9</f>
        <v>9187.9399999999987</v>
      </c>
      <c r="E11" s="220">
        <f t="shared" si="53"/>
        <v>51.555079229698762</v>
      </c>
      <c r="F11" s="221">
        <f t="shared" si="54"/>
        <v>129.68798740939923</v>
      </c>
      <c r="G11" s="174">
        <f>G8-G9</f>
        <v>7084.6499999999978</v>
      </c>
    </row>
    <row r="12" ht="15.75">
      <c r="A12" s="233"/>
      <c r="B12" s="188" t="s">
        <v>11</v>
      </c>
      <c r="C12" s="174">
        <f>C8-C7</f>
        <v>0</v>
      </c>
      <c r="D12" s="176">
        <f>D8-D7</f>
        <v>-363.88000000000466</v>
      </c>
      <c r="E12" s="220" t="s">
        <v>68</v>
      </c>
      <c r="F12" s="221">
        <f t="shared" si="54"/>
        <v>-13.863626838774751</v>
      </c>
      <c r="G12" s="174">
        <f>G8-G7</f>
        <v>2624.7099999999991</v>
      </c>
    </row>
    <row r="13" ht="15" customHeight="1">
      <c r="A13" s="233"/>
      <c r="B13" s="187" t="s">
        <v>13</v>
      </c>
      <c r="C13" s="174">
        <v>894</v>
      </c>
      <c r="D13" s="174">
        <v>555.21000000000004</v>
      </c>
      <c r="E13" s="220">
        <f t="shared" si="53"/>
        <v>62.104026845637584</v>
      </c>
      <c r="F13" s="221">
        <f t="shared" si="54"/>
        <v>84.56090651558074</v>
      </c>
      <c r="G13" s="174">
        <v>656.58000000000004</v>
      </c>
    </row>
    <row r="14" ht="15.75">
      <c r="A14" s="233"/>
      <c r="B14" s="219" t="s">
        <v>14</v>
      </c>
      <c r="C14" s="176"/>
      <c r="D14" s="176"/>
      <c r="E14" s="246"/>
      <c r="F14" s="247"/>
      <c r="G14" s="176"/>
    </row>
    <row r="15" ht="15.75">
      <c r="A15" s="233"/>
      <c r="B15" s="187" t="s">
        <v>9</v>
      </c>
      <c r="C15" s="174">
        <v>17326</v>
      </c>
      <c r="D15" s="174">
        <v>9263.5167199999996</v>
      </c>
      <c r="E15" s="220">
        <f t="shared" ref="E15:E78" si="55">D15/C15*100</f>
        <v>53.465985917118772</v>
      </c>
      <c r="F15" s="221">
        <f t="shared" ref="F15:F78" si="56">D15/G15*100</f>
        <v>105.69071894887925</v>
      </c>
      <c r="G15" s="174">
        <v>8764.7399999999998</v>
      </c>
    </row>
    <row r="16" ht="15.75">
      <c r="A16" s="233"/>
      <c r="B16" s="187" t="s">
        <v>15</v>
      </c>
      <c r="C16" s="174">
        <v>17326</v>
      </c>
      <c r="D16" s="174">
        <v>9223.2508199999993</v>
      </c>
      <c r="E16" s="220">
        <f t="shared" si="55"/>
        <v>53.233584324137126</v>
      </c>
      <c r="F16" s="221">
        <f t="shared" si="56"/>
        <v>105.63421548427441</v>
      </c>
      <c r="G16" s="174">
        <v>8731.3099999999995</v>
      </c>
    </row>
    <row r="17" ht="15.75">
      <c r="A17" s="233"/>
      <c r="B17" s="187" t="s">
        <v>78</v>
      </c>
      <c r="C17" s="174">
        <v>11683</v>
      </c>
      <c r="D17" s="174">
        <v>5822.2299999999996</v>
      </c>
      <c r="E17" s="220">
        <f t="shared" si="55"/>
        <v>49.83505948814517</v>
      </c>
      <c r="F17" s="221">
        <f t="shared" si="56"/>
        <v>114.56256616307301</v>
      </c>
      <c r="G17" s="174">
        <v>5082.1400000000003</v>
      </c>
    </row>
    <row r="18" ht="15" customHeight="1">
      <c r="A18" s="233"/>
      <c r="B18" s="187" t="s">
        <v>79</v>
      </c>
      <c r="C18" s="174">
        <v>200</v>
      </c>
      <c r="D18" s="174">
        <v>0</v>
      </c>
      <c r="E18" s="220">
        <f t="shared" si="55"/>
        <v>0</v>
      </c>
      <c r="F18" s="221" t="s">
        <v>68</v>
      </c>
      <c r="G18" s="174">
        <v>0</v>
      </c>
    </row>
    <row r="19" ht="15.75">
      <c r="A19" s="233"/>
      <c r="B19" s="187" t="s">
        <v>80</v>
      </c>
      <c r="C19" s="174">
        <f>C16-C17</f>
        <v>5643</v>
      </c>
      <c r="D19" s="174">
        <f>D16-D17</f>
        <v>3401.0208199999997</v>
      </c>
      <c r="E19" s="220">
        <f t="shared" si="55"/>
        <v>60.269729222045008</v>
      </c>
      <c r="F19" s="221">
        <f t="shared" si="56"/>
        <v>93.200101393197329</v>
      </c>
      <c r="G19" s="174">
        <v>3649.1599999999999</v>
      </c>
    </row>
    <row r="20" ht="15.75">
      <c r="A20" s="233"/>
      <c r="B20" s="188" t="s">
        <v>11</v>
      </c>
      <c r="C20" s="174">
        <f>C16-C15</f>
        <v>0</v>
      </c>
      <c r="D20" s="176">
        <f>D16-D15</f>
        <v>-40.265900000000329</v>
      </c>
      <c r="E20" s="220" t="s">
        <v>68</v>
      </c>
      <c r="F20" s="221">
        <f t="shared" si="56"/>
        <v>120.44839964104092</v>
      </c>
      <c r="G20" s="174">
        <f>G16-G15</f>
        <v>-33.430000000000291</v>
      </c>
    </row>
    <row r="21" ht="15.75">
      <c r="A21" s="233"/>
      <c r="B21" s="187" t="s">
        <v>13</v>
      </c>
      <c r="C21" s="174">
        <v>263</v>
      </c>
      <c r="D21" s="174">
        <v>122.0731</v>
      </c>
      <c r="E21" s="220">
        <f t="shared" si="55"/>
        <v>46.415627376425853</v>
      </c>
      <c r="F21" s="221">
        <f t="shared" si="56"/>
        <v>67.765682247141115</v>
      </c>
      <c r="G21" s="174">
        <v>180.13999999999999</v>
      </c>
    </row>
    <row r="22" ht="15.75">
      <c r="A22" s="233"/>
      <c r="B22" s="219" t="s">
        <v>16</v>
      </c>
      <c r="C22" s="174"/>
      <c r="D22" s="174"/>
      <c r="E22" s="220"/>
      <c r="F22" s="221"/>
      <c r="G22" s="174"/>
    </row>
    <row r="23" ht="15.75">
      <c r="A23" s="233"/>
      <c r="B23" s="187" t="s">
        <v>9</v>
      </c>
      <c r="C23" s="174">
        <v>27775.243999999999</v>
      </c>
      <c r="D23" s="174">
        <v>14055.937089999999</v>
      </c>
      <c r="E23" s="220">
        <f t="shared" si="55"/>
        <v>50.605989599947357</v>
      </c>
      <c r="F23" s="221">
        <f t="shared" si="56"/>
        <v>105.7804510740647</v>
      </c>
      <c r="G23" s="174">
        <v>13287.84</v>
      </c>
    </row>
    <row r="24" ht="15" customHeight="1">
      <c r="A24" s="233"/>
      <c r="B24" s="187" t="s">
        <v>15</v>
      </c>
      <c r="C24" s="174">
        <v>27775.243999999999</v>
      </c>
      <c r="D24" s="174">
        <v>15008.381509999999</v>
      </c>
      <c r="E24" s="220">
        <f t="shared" si="55"/>
        <v>54.03510230189157</v>
      </c>
      <c r="F24" s="221">
        <f t="shared" si="56"/>
        <v>112.70955280797959</v>
      </c>
      <c r="G24" s="174">
        <v>13315.98</v>
      </c>
    </row>
    <row r="25" ht="15.75">
      <c r="A25" s="233"/>
      <c r="B25" s="187" t="s">
        <v>81</v>
      </c>
      <c r="C25" s="174">
        <v>20737.243999999999</v>
      </c>
      <c r="D25" s="174">
        <v>10531.244000000001</v>
      </c>
      <c r="E25" s="220">
        <f t="shared" si="55"/>
        <v>50.784202568094393</v>
      </c>
      <c r="F25" s="221">
        <f t="shared" si="56"/>
        <v>111.07630029880531</v>
      </c>
      <c r="G25" s="174">
        <v>9481.0900000000001</v>
      </c>
    </row>
    <row r="26" ht="15.75">
      <c r="A26" s="233"/>
      <c r="B26" s="187" t="s">
        <v>82</v>
      </c>
      <c r="C26" s="174">
        <v>25.893999999999998</v>
      </c>
      <c r="D26" s="174">
        <v>25.893999999999998</v>
      </c>
      <c r="E26" s="220">
        <f t="shared" si="55"/>
        <v>100</v>
      </c>
      <c r="F26" s="221">
        <f t="shared" si="56"/>
        <v>4.7884458909682666</v>
      </c>
      <c r="G26" s="174">
        <v>540.75999999999999</v>
      </c>
    </row>
    <row r="27" ht="15.75">
      <c r="A27" s="233"/>
      <c r="B27" s="187" t="s">
        <v>83</v>
      </c>
      <c r="C27" s="174">
        <v>0</v>
      </c>
      <c r="D27" s="174">
        <v>0</v>
      </c>
      <c r="E27" s="220" t="s">
        <v>68</v>
      </c>
      <c r="F27" s="221" t="s">
        <v>68</v>
      </c>
      <c r="G27" s="174">
        <v>0</v>
      </c>
    </row>
    <row r="28" ht="15" customHeight="1">
      <c r="A28" s="233"/>
      <c r="B28" s="187" t="s">
        <v>84</v>
      </c>
      <c r="C28" s="174">
        <v>2990</v>
      </c>
      <c r="D28" s="174">
        <v>1495</v>
      </c>
      <c r="E28" s="220">
        <f t="shared" si="55"/>
        <v>50</v>
      </c>
      <c r="F28" s="221">
        <f t="shared" si="56"/>
        <v>138.42592592592592</v>
      </c>
      <c r="G28" s="174">
        <v>1080</v>
      </c>
    </row>
    <row r="29" ht="15.75">
      <c r="A29" s="233"/>
      <c r="B29" s="187" t="s">
        <v>77</v>
      </c>
      <c r="C29" s="174">
        <f>C24-C25</f>
        <v>7038</v>
      </c>
      <c r="D29" s="174">
        <f>D24-D25</f>
        <v>4477.1375099999987</v>
      </c>
      <c r="E29" s="220">
        <f t="shared" si="55"/>
        <v>63.613775362318826</v>
      </c>
      <c r="F29" s="221">
        <f t="shared" si="56"/>
        <v>116.74717750136895</v>
      </c>
      <c r="G29" s="174">
        <v>3834.9000000000001</v>
      </c>
    </row>
    <row r="30" ht="15.75">
      <c r="A30" s="233"/>
      <c r="B30" s="188" t="s">
        <v>11</v>
      </c>
      <c r="C30" s="174">
        <f>C24-C23</f>
        <v>0</v>
      </c>
      <c r="D30" s="176">
        <f>D24-D23</f>
        <v>952.44441999999981</v>
      </c>
      <c r="E30" s="220" t="s">
        <v>68</v>
      </c>
      <c r="F30" s="221">
        <f t="shared" si="56"/>
        <v>3384.6638948117252</v>
      </c>
      <c r="G30" s="174">
        <f>G24-G23</f>
        <v>28.139999999999418</v>
      </c>
    </row>
    <row r="31" ht="15.75">
      <c r="A31" s="233"/>
      <c r="B31" s="187" t="s">
        <v>13</v>
      </c>
      <c r="C31" s="174">
        <v>0</v>
      </c>
      <c r="D31" s="174">
        <v>133.64139</v>
      </c>
      <c r="E31" s="220" t="s">
        <v>68</v>
      </c>
      <c r="F31" s="221">
        <f t="shared" si="56"/>
        <v>63.424322528593805</v>
      </c>
      <c r="G31" s="234">
        <v>210.71000000000001</v>
      </c>
    </row>
    <row r="32" ht="15.75">
      <c r="A32" s="233"/>
      <c r="B32" s="235" t="s">
        <v>17</v>
      </c>
      <c r="C32" s="174"/>
      <c r="D32" s="174"/>
      <c r="E32" s="220"/>
      <c r="F32" s="221"/>
      <c r="G32" s="174"/>
    </row>
    <row r="33" ht="15.75">
      <c r="A33" s="233"/>
      <c r="B33" s="187" t="s">
        <v>9</v>
      </c>
      <c r="C33" s="174">
        <v>40939.446450000003</v>
      </c>
      <c r="D33" s="174">
        <v>19975.453850000002</v>
      </c>
      <c r="E33" s="220">
        <f t="shared" si="55"/>
        <v>48.792681831681186</v>
      </c>
      <c r="F33" s="221">
        <f t="shared" si="56"/>
        <v>111.15834013623613</v>
      </c>
      <c r="G33" s="174">
        <v>17970.27</v>
      </c>
    </row>
    <row r="34" ht="15" customHeight="1">
      <c r="A34" s="233"/>
      <c r="B34" s="187" t="s">
        <v>15</v>
      </c>
      <c r="C34" s="174">
        <v>40939.446450000003</v>
      </c>
      <c r="D34" s="174">
        <v>20098.903740000002</v>
      </c>
      <c r="E34" s="220">
        <f t="shared" si="55"/>
        <v>49.094224477478249</v>
      </c>
      <c r="F34" s="221">
        <f t="shared" si="56"/>
        <v>111.47732000561301</v>
      </c>
      <c r="G34" s="174">
        <v>18029.59</v>
      </c>
    </row>
    <row r="35" ht="15.75">
      <c r="A35" s="233"/>
      <c r="B35" s="187" t="s">
        <v>85</v>
      </c>
      <c r="C35" s="174">
        <v>34964.454360000003</v>
      </c>
      <c r="D35" s="174">
        <v>16400.287359999998</v>
      </c>
      <c r="E35" s="220">
        <f t="shared" si="55"/>
        <v>46.905600731359435</v>
      </c>
      <c r="F35" s="221">
        <f t="shared" si="56"/>
        <v>113.68065417911181</v>
      </c>
      <c r="G35" s="174">
        <v>14426.629999999999</v>
      </c>
    </row>
    <row r="36" ht="13.5" customHeight="1">
      <c r="A36" s="233"/>
      <c r="B36" s="187" t="s">
        <v>79</v>
      </c>
      <c r="C36" s="174">
        <v>121</v>
      </c>
      <c r="D36" s="174">
        <v>0</v>
      </c>
      <c r="E36" s="220" t="s">
        <v>68</v>
      </c>
      <c r="F36" s="221" t="s">
        <v>68</v>
      </c>
      <c r="G36" s="174">
        <v>0</v>
      </c>
    </row>
    <row r="37" ht="15.75">
      <c r="A37" s="233"/>
      <c r="B37" s="187" t="s">
        <v>86</v>
      </c>
      <c r="C37" s="174">
        <v>29168.121999999999</v>
      </c>
      <c r="D37" s="174">
        <v>13683.876</v>
      </c>
      <c r="E37" s="220">
        <f t="shared" si="55"/>
        <v>46.913805420863227</v>
      </c>
      <c r="F37" s="221">
        <f t="shared" si="56"/>
        <v>112.28661738833601</v>
      </c>
      <c r="G37" s="174">
        <v>12186.559999999999</v>
      </c>
    </row>
    <row r="38" ht="13.5" customHeight="1">
      <c r="A38" s="233"/>
      <c r="B38" s="187" t="s">
        <v>87</v>
      </c>
      <c r="C38" s="174">
        <v>1177.3323600000001</v>
      </c>
      <c r="D38" s="174">
        <v>665.41135999999995</v>
      </c>
      <c r="E38" s="220">
        <f t="shared" si="55"/>
        <v>56.518565411724509</v>
      </c>
      <c r="F38" s="221">
        <f t="shared" si="56"/>
        <v>220.29112096934381</v>
      </c>
      <c r="G38" s="174">
        <v>302.06</v>
      </c>
    </row>
    <row r="39" ht="14.25" customHeight="1">
      <c r="A39" s="233"/>
      <c r="B39" s="187" t="s">
        <v>77</v>
      </c>
      <c r="C39" s="174">
        <f>SUM(C34-C35)</f>
        <v>5974.9920899999997</v>
      </c>
      <c r="D39" s="174">
        <f>SUM(D34-D35)</f>
        <v>3698.6163800000031</v>
      </c>
      <c r="E39" s="220">
        <f t="shared" si="55"/>
        <v>61.901611320794295</v>
      </c>
      <c r="F39" s="221">
        <f t="shared" si="56"/>
        <v>102.65493871705493</v>
      </c>
      <c r="G39" s="174">
        <f>G34-G35</f>
        <v>3602.9600000000009</v>
      </c>
    </row>
    <row r="40" ht="14.25" customHeight="1">
      <c r="A40" s="233"/>
      <c r="B40" s="188" t="s">
        <v>11</v>
      </c>
      <c r="C40" s="174">
        <f>C34-C33</f>
        <v>0</v>
      </c>
      <c r="D40" s="176">
        <f>D34-D33</f>
        <v>123.44988999999987</v>
      </c>
      <c r="E40" s="220" t="s">
        <v>68</v>
      </c>
      <c r="F40" s="221">
        <f t="shared" si="56"/>
        <v>208.10837828725636</v>
      </c>
      <c r="G40" s="174">
        <f>G34-G33</f>
        <v>59.319999999999709</v>
      </c>
    </row>
    <row r="41" ht="15.75">
      <c r="A41" s="233"/>
      <c r="B41" s="187" t="s">
        <v>18</v>
      </c>
      <c r="C41" s="174">
        <v>85</v>
      </c>
      <c r="D41" s="174">
        <v>192.84922</v>
      </c>
      <c r="E41" s="220">
        <f t="shared" si="55"/>
        <v>226.88143529411767</v>
      </c>
      <c r="F41" s="221">
        <f t="shared" si="56"/>
        <v>84.449649675950241</v>
      </c>
      <c r="G41" s="174">
        <v>228.36000000000001</v>
      </c>
    </row>
    <row r="42" ht="15.75">
      <c r="A42" s="233"/>
      <c r="B42" s="219" t="s">
        <v>19</v>
      </c>
      <c r="C42" s="236"/>
      <c r="D42" s="236"/>
      <c r="E42" s="236"/>
      <c r="F42" s="237"/>
      <c r="G42" s="236"/>
    </row>
    <row r="43" ht="15.75">
      <c r="A43" s="233"/>
      <c r="B43" s="187" t="s">
        <v>9</v>
      </c>
      <c r="C43" s="181">
        <v>36269.520369999998</v>
      </c>
      <c r="D43" s="181">
        <v>17565.99151</v>
      </c>
      <c r="E43" s="220">
        <f t="shared" si="55"/>
        <v>48.431827415422759</v>
      </c>
      <c r="F43" s="221">
        <f t="shared" si="56"/>
        <v>112.58302415607555</v>
      </c>
      <c r="G43" s="181">
        <v>15602.700000000001</v>
      </c>
    </row>
    <row r="44" ht="15.75">
      <c r="A44" s="233"/>
      <c r="B44" s="187" t="s">
        <v>15</v>
      </c>
      <c r="C44" s="181">
        <v>36269.520369999998</v>
      </c>
      <c r="D44" s="181">
        <v>17537.111430000001</v>
      </c>
      <c r="E44" s="220">
        <f t="shared" si="55"/>
        <v>48.352201107422587</v>
      </c>
      <c r="F44" s="221">
        <f t="shared" si="56"/>
        <v>112.65655950325306</v>
      </c>
      <c r="G44" s="181">
        <v>15566.879999999999</v>
      </c>
    </row>
    <row r="45" ht="15.75">
      <c r="A45" s="233"/>
      <c r="B45" s="187" t="s">
        <v>88</v>
      </c>
      <c r="C45" s="181">
        <v>31835.520369999998</v>
      </c>
      <c r="D45" s="181">
        <v>14748.48057</v>
      </c>
      <c r="E45" s="220">
        <f t="shared" si="55"/>
        <v>46.327122656044715</v>
      </c>
      <c r="F45" s="221">
        <f t="shared" si="56"/>
        <v>114.96984026510491</v>
      </c>
      <c r="G45" s="181">
        <v>12828.129999999999</v>
      </c>
    </row>
    <row r="46" ht="15.75">
      <c r="A46" s="233"/>
      <c r="B46" s="187" t="s">
        <v>86</v>
      </c>
      <c r="C46" s="174">
        <v>25945.198</v>
      </c>
      <c r="D46" s="174">
        <v>12749.7582</v>
      </c>
      <c r="E46" s="220">
        <f t="shared" si="55"/>
        <v>49.141109657363188</v>
      </c>
      <c r="F46" s="221">
        <f t="shared" si="56"/>
        <v>113.15888074425342</v>
      </c>
      <c r="G46" s="174">
        <v>11267.129999999999</v>
      </c>
    </row>
    <row r="47" ht="15.75">
      <c r="A47" s="233"/>
      <c r="B47" s="187" t="s">
        <v>87</v>
      </c>
      <c r="C47" s="174">
        <v>359.32236999999998</v>
      </c>
      <c r="D47" s="174">
        <v>407.72237000000001</v>
      </c>
      <c r="E47" s="220">
        <f t="shared" si="55"/>
        <v>113.46979872140999</v>
      </c>
      <c r="F47" s="221" t="s">
        <v>68</v>
      </c>
      <c r="G47" s="174">
        <v>0</v>
      </c>
    </row>
    <row r="48" ht="13.5" customHeight="1">
      <c r="A48" s="233"/>
      <c r="B48" s="187" t="s">
        <v>77</v>
      </c>
      <c r="C48" s="181">
        <f>C44-C45</f>
        <v>4434</v>
      </c>
      <c r="D48" s="181">
        <f>D44-D45</f>
        <v>2788.6308600000011</v>
      </c>
      <c r="E48" s="220">
        <f t="shared" si="55"/>
        <v>62.891990527740219</v>
      </c>
      <c r="F48" s="221">
        <f t="shared" si="56"/>
        <v>101.82130022820634</v>
      </c>
      <c r="G48" s="181">
        <f>G44-G45</f>
        <v>2738.75</v>
      </c>
    </row>
    <row r="49" ht="15.75">
      <c r="A49" s="233"/>
      <c r="B49" s="188" t="s">
        <v>11</v>
      </c>
      <c r="C49" s="181">
        <f>C44-C43</f>
        <v>0</v>
      </c>
      <c r="D49" s="182">
        <f>D44-D43</f>
        <v>-28.880079999998998</v>
      </c>
      <c r="E49" s="220" t="s">
        <v>68</v>
      </c>
      <c r="F49" s="221">
        <f t="shared" si="56"/>
        <v>80.648087126498169</v>
      </c>
      <c r="G49" s="181">
        <v>-35.810000000000002</v>
      </c>
    </row>
    <row r="50" ht="15.75">
      <c r="A50" s="233"/>
      <c r="B50" s="187" t="s">
        <v>18</v>
      </c>
      <c r="C50" s="174">
        <v>75</v>
      </c>
      <c r="D50" s="174">
        <v>22.67822</v>
      </c>
      <c r="E50" s="220">
        <f t="shared" si="55"/>
        <v>30.237626666666667</v>
      </c>
      <c r="F50" s="221">
        <f t="shared" si="56"/>
        <v>50.688913723737151</v>
      </c>
      <c r="G50" s="174">
        <v>44.740000000000002</v>
      </c>
    </row>
    <row r="51" ht="15.75">
      <c r="A51" s="233"/>
      <c r="B51" s="219" t="s">
        <v>57</v>
      </c>
      <c r="C51" s="174"/>
      <c r="D51" s="174"/>
      <c r="E51" s="220"/>
      <c r="F51" s="221"/>
      <c r="G51" s="174"/>
    </row>
    <row r="52" ht="15.75">
      <c r="A52" s="233"/>
      <c r="B52" s="187" t="s">
        <v>9</v>
      </c>
      <c r="C52" s="181">
        <v>52767.646000000001</v>
      </c>
      <c r="D52" s="174">
        <v>25441.18593</v>
      </c>
      <c r="E52" s="220">
        <f t="shared" si="55"/>
        <v>48.213607880101378</v>
      </c>
      <c r="F52" s="221">
        <f t="shared" si="56"/>
        <v>108.08017071962574</v>
      </c>
      <c r="G52" s="174">
        <v>23539.18</v>
      </c>
    </row>
    <row r="53" ht="15.75">
      <c r="A53" s="233"/>
      <c r="B53" s="187" t="s">
        <v>15</v>
      </c>
      <c r="C53" s="181">
        <v>52767.646000000001</v>
      </c>
      <c r="D53" s="174">
        <v>26155.844519999999</v>
      </c>
      <c r="E53" s="220">
        <f t="shared" si="55"/>
        <v>49.567957835375104</v>
      </c>
      <c r="F53" s="221">
        <f t="shared" si="56"/>
        <v>108.44821653948789</v>
      </c>
      <c r="G53" s="174">
        <v>24118.279999999999</v>
      </c>
    </row>
    <row r="54" ht="15.75">
      <c r="A54" s="233"/>
      <c r="B54" s="187" t="s">
        <v>85</v>
      </c>
      <c r="C54" s="181">
        <v>43775.946000000004</v>
      </c>
      <c r="D54" s="174">
        <v>20649.4476</v>
      </c>
      <c r="E54" s="220">
        <f t="shared" si="55"/>
        <v>47.170762683232468</v>
      </c>
      <c r="F54" s="221">
        <f t="shared" si="56"/>
        <v>111.11220426682277</v>
      </c>
      <c r="G54" s="174">
        <v>18584.32</v>
      </c>
    </row>
    <row r="55" ht="15.75">
      <c r="A55" s="233"/>
      <c r="B55" s="187" t="s">
        <v>79</v>
      </c>
      <c r="C55" s="181">
        <v>0</v>
      </c>
      <c r="D55" s="174">
        <v>0</v>
      </c>
      <c r="E55" s="220" t="s">
        <v>68</v>
      </c>
      <c r="F55" s="221" t="s">
        <v>68</v>
      </c>
      <c r="G55" s="174">
        <v>0</v>
      </c>
    </row>
    <row r="56" ht="15.75">
      <c r="A56" s="233"/>
      <c r="B56" s="187" t="s">
        <v>86</v>
      </c>
      <c r="C56" s="174">
        <v>34694.173000000003</v>
      </c>
      <c r="D56" s="174">
        <v>16899.404699999999</v>
      </c>
      <c r="E56" s="220">
        <f t="shared" si="55"/>
        <v>48.709634035663562</v>
      </c>
      <c r="F56" s="221">
        <f t="shared" si="56"/>
        <v>111.00998139696203</v>
      </c>
      <c r="G56" s="174">
        <v>15223.32</v>
      </c>
    </row>
    <row r="57" ht="15.75">
      <c r="A57" s="233"/>
      <c r="B57" s="187" t="s">
        <v>87</v>
      </c>
      <c r="C57" s="174">
        <v>1114.7729999999999</v>
      </c>
      <c r="D57" s="174">
        <v>342.04289999999997</v>
      </c>
      <c r="E57" s="220" t="s">
        <v>68</v>
      </c>
      <c r="F57" s="221" t="s">
        <v>68</v>
      </c>
      <c r="G57" s="174">
        <v>0</v>
      </c>
    </row>
    <row r="58" ht="12.75" customHeight="1">
      <c r="A58" s="233"/>
      <c r="B58" s="187" t="s">
        <v>77</v>
      </c>
      <c r="C58" s="181">
        <f>C53-C54</f>
        <v>8991.6999999999971</v>
      </c>
      <c r="D58" s="174">
        <f>SUM(D53-D54)</f>
        <v>5506.3969199999992</v>
      </c>
      <c r="E58" s="220">
        <f t="shared" si="55"/>
        <v>61.238663656483219</v>
      </c>
      <c r="F58" s="221">
        <f t="shared" si="56"/>
        <v>99.501928456295303</v>
      </c>
      <c r="G58" s="174">
        <f>G53-G54</f>
        <v>5533.9599999999991</v>
      </c>
    </row>
    <row r="59" ht="15.75">
      <c r="A59" s="233"/>
      <c r="B59" s="188" t="s">
        <v>11</v>
      </c>
      <c r="C59" s="181">
        <v>0</v>
      </c>
      <c r="D59" s="182">
        <f>D53-D52</f>
        <v>714.65858999999909</v>
      </c>
      <c r="E59" s="220" t="s">
        <v>68</v>
      </c>
      <c r="F59" s="221">
        <f t="shared" si="56"/>
        <v>123.4084942151616</v>
      </c>
      <c r="G59" s="174">
        <f>G53-G52</f>
        <v>579.09999999999854</v>
      </c>
    </row>
    <row r="60" ht="15" customHeight="1">
      <c r="A60" s="233"/>
      <c r="B60" s="238" t="s">
        <v>18</v>
      </c>
      <c r="C60" s="185">
        <v>140</v>
      </c>
      <c r="D60" s="185">
        <v>257.69366000000002</v>
      </c>
      <c r="E60" s="239">
        <f t="shared" si="55"/>
        <v>184.0669</v>
      </c>
      <c r="F60" s="240">
        <f t="shared" si="56"/>
        <v>88.484586065995956</v>
      </c>
      <c r="G60" s="185">
        <v>291.23000000000002</v>
      </c>
    </row>
    <row r="61" ht="15" customHeight="1">
      <c r="A61" s="233"/>
      <c r="B61" s="167" t="s">
        <v>1</v>
      </c>
      <c r="C61" s="139" t="s">
        <v>36</v>
      </c>
      <c r="D61" s="139" t="s">
        <v>52</v>
      </c>
      <c r="E61" s="139" t="s">
        <v>38</v>
      </c>
      <c r="F61" s="140" t="s">
        <v>39</v>
      </c>
      <c r="G61" s="213"/>
    </row>
    <row r="62" ht="15" customHeight="1">
      <c r="A62" s="233"/>
      <c r="B62" s="168" t="s">
        <v>6</v>
      </c>
      <c r="C62" s="141" t="s">
        <v>114</v>
      </c>
      <c r="D62" s="141" t="s">
        <v>121</v>
      </c>
      <c r="E62" s="141" t="s">
        <v>40</v>
      </c>
      <c r="F62" s="142" t="s">
        <v>115</v>
      </c>
      <c r="G62" s="213"/>
    </row>
    <row r="63" ht="15" customHeight="1">
      <c r="A63" s="233"/>
      <c r="B63" s="169"/>
      <c r="C63" s="163" t="s">
        <v>74</v>
      </c>
      <c r="D63" s="163" t="s">
        <v>74</v>
      </c>
      <c r="E63" s="163"/>
      <c r="F63" s="143"/>
      <c r="G63" s="213"/>
    </row>
    <row r="64" ht="15.75">
      <c r="A64" s="233"/>
      <c r="B64" s="241" t="s">
        <v>21</v>
      </c>
      <c r="C64" s="242"/>
      <c r="D64" s="242"/>
      <c r="E64" s="243"/>
      <c r="F64" s="244"/>
      <c r="G64" s="242"/>
    </row>
    <row r="65" ht="15.75">
      <c r="A65" s="233"/>
      <c r="B65" s="187" t="s">
        <v>9</v>
      </c>
      <c r="C65" s="181">
        <v>46691</v>
      </c>
      <c r="D65" s="174">
        <v>19424.656579999999</v>
      </c>
      <c r="E65" s="220">
        <f t="shared" si="55"/>
        <v>41.602571330663295</v>
      </c>
      <c r="F65" s="221">
        <f t="shared" si="56"/>
        <v>110.69517559955959</v>
      </c>
      <c r="G65" s="174">
        <v>17547.880000000001</v>
      </c>
    </row>
    <row r="66" ht="15.75">
      <c r="A66" s="233"/>
      <c r="B66" s="187" t="s">
        <v>15</v>
      </c>
      <c r="C66" s="181">
        <v>46691</v>
      </c>
      <c r="D66" s="174">
        <v>19514.7006</v>
      </c>
      <c r="E66" s="220">
        <f t="shared" si="55"/>
        <v>41.795422244115571</v>
      </c>
      <c r="F66" s="221">
        <f t="shared" si="56"/>
        <v>110.21288157877646</v>
      </c>
      <c r="G66" s="174">
        <v>17706.369999999999</v>
      </c>
    </row>
    <row r="67" ht="15.75">
      <c r="A67" s="233"/>
      <c r="B67" s="187" t="s">
        <v>89</v>
      </c>
      <c r="C67" s="181">
        <v>40722</v>
      </c>
      <c r="D67" s="174">
        <v>16031.582839999999</v>
      </c>
      <c r="E67" s="220">
        <f t="shared" si="55"/>
        <v>39.368358233878489</v>
      </c>
      <c r="F67" s="221">
        <f t="shared" si="56"/>
        <v>111.97006538741449</v>
      </c>
      <c r="G67" s="174">
        <v>14317.74</v>
      </c>
    </row>
    <row r="68" ht="15.75">
      <c r="A68" s="233"/>
      <c r="B68" s="187" t="s">
        <v>79</v>
      </c>
      <c r="C68" s="181">
        <v>15</v>
      </c>
      <c r="D68" s="174">
        <v>15</v>
      </c>
      <c r="E68" s="220">
        <f t="shared" si="55"/>
        <v>100</v>
      </c>
      <c r="F68" s="221">
        <f t="shared" si="56"/>
        <v>23.245002324500234</v>
      </c>
      <c r="G68" s="174">
        <v>64.530000000000001</v>
      </c>
    </row>
    <row r="69" ht="15.75">
      <c r="A69" s="233"/>
      <c r="B69" s="187" t="s">
        <v>86</v>
      </c>
      <c r="C69" s="174">
        <v>26832</v>
      </c>
      <c r="D69" s="174">
        <v>13394.22784</v>
      </c>
      <c r="E69" s="220">
        <f t="shared" si="55"/>
        <v>49.91885748360167</v>
      </c>
      <c r="F69" s="221">
        <f t="shared" si="56"/>
        <v>111.75630497922022</v>
      </c>
      <c r="G69" s="174">
        <v>11985.209999999999</v>
      </c>
    </row>
    <row r="70" ht="15.75">
      <c r="A70" s="233"/>
      <c r="B70" s="187" t="s">
        <v>87</v>
      </c>
      <c r="C70" s="174">
        <v>526</v>
      </c>
      <c r="D70" s="174">
        <v>262.26100000000002</v>
      </c>
      <c r="E70" s="220">
        <f t="shared" si="55"/>
        <v>49.859505703422059</v>
      </c>
      <c r="F70" s="221" t="s">
        <v>68</v>
      </c>
      <c r="G70" s="174">
        <v>0</v>
      </c>
    </row>
    <row r="71" ht="15.75">
      <c r="A71" s="233"/>
      <c r="B71" s="187" t="s">
        <v>77</v>
      </c>
      <c r="C71" s="181">
        <f>C66-C67</f>
        <v>5969</v>
      </c>
      <c r="D71" s="174">
        <f>D66-D67</f>
        <v>3483.117760000001</v>
      </c>
      <c r="E71" s="220">
        <f t="shared" si="55"/>
        <v>58.353455520187659</v>
      </c>
      <c r="F71" s="221">
        <f t="shared" si="56"/>
        <v>102.78867975754144</v>
      </c>
      <c r="G71" s="174">
        <v>3388.6199999999999</v>
      </c>
    </row>
    <row r="72" ht="15.75">
      <c r="A72" s="233"/>
      <c r="B72" s="188" t="s">
        <v>11</v>
      </c>
      <c r="C72" s="181">
        <f>C66-C65</f>
        <v>0</v>
      </c>
      <c r="D72" s="176">
        <f>D66-D65</f>
        <v>90.044020000001183</v>
      </c>
      <c r="E72" s="220" t="s">
        <v>68</v>
      </c>
      <c r="F72" s="221">
        <f t="shared" si="56"/>
        <v>56.813691715566392</v>
      </c>
      <c r="G72" s="174">
        <v>158.49000000000001</v>
      </c>
    </row>
    <row r="73" ht="15.75">
      <c r="A73" s="233"/>
      <c r="B73" s="187" t="s">
        <v>18</v>
      </c>
      <c r="C73" s="174">
        <v>50</v>
      </c>
      <c r="D73" s="174">
        <v>141.68914000000001</v>
      </c>
      <c r="E73" s="220">
        <f t="shared" si="55"/>
        <v>283.37828000000002</v>
      </c>
      <c r="F73" s="221">
        <f t="shared" si="56"/>
        <v>119.73055602501267</v>
      </c>
      <c r="G73" s="174">
        <v>118.34</v>
      </c>
    </row>
    <row r="74" ht="15.75">
      <c r="A74" s="233"/>
      <c r="B74" s="219" t="s">
        <v>22</v>
      </c>
      <c r="C74" s="245"/>
      <c r="D74" s="176"/>
      <c r="E74" s="246"/>
      <c r="F74" s="247"/>
      <c r="G74" s="174"/>
    </row>
    <row r="75" ht="15.75">
      <c r="A75" s="233"/>
      <c r="B75" s="187" t="s">
        <v>9</v>
      </c>
      <c r="C75" s="181">
        <v>21368.912</v>
      </c>
      <c r="D75" s="174">
        <v>10101.820470000001</v>
      </c>
      <c r="E75" s="220">
        <f t="shared" si="55"/>
        <v>47.273443168281105</v>
      </c>
      <c r="F75" s="221">
        <f t="shared" si="56"/>
        <v>106.86161133079028</v>
      </c>
      <c r="G75" s="174">
        <v>9453.1800000000003</v>
      </c>
    </row>
    <row r="76" ht="15.75">
      <c r="A76" s="233"/>
      <c r="B76" s="187" t="s">
        <v>15</v>
      </c>
      <c r="C76" s="181">
        <v>21368.912</v>
      </c>
      <c r="D76" s="174">
        <v>10267.429599999999</v>
      </c>
      <c r="E76" s="220">
        <f t="shared" si="55"/>
        <v>48.048443458422213</v>
      </c>
      <c r="F76" s="221">
        <f t="shared" si="56"/>
        <v>107.19547974939003</v>
      </c>
      <c r="G76" s="174">
        <v>9578.2299999999996</v>
      </c>
    </row>
    <row r="77" ht="15.75">
      <c r="A77" s="233"/>
      <c r="B77" s="187" t="s">
        <v>110</v>
      </c>
      <c r="C77" s="181">
        <v>18629.605</v>
      </c>
      <c r="D77" s="174">
        <v>8713.8476800000008</v>
      </c>
      <c r="E77" s="220">
        <f t="shared" si="55"/>
        <v>46.774194514591159</v>
      </c>
      <c r="F77" s="221">
        <f t="shared" si="56"/>
        <v>106.92204983729503</v>
      </c>
      <c r="G77" s="181">
        <v>8149.7200000000003</v>
      </c>
    </row>
    <row r="78" ht="15.75">
      <c r="A78" s="233"/>
      <c r="B78" s="187" t="s">
        <v>79</v>
      </c>
      <c r="C78" s="181">
        <v>0</v>
      </c>
      <c r="D78" s="174">
        <v>7.3920000000000003</v>
      </c>
      <c r="E78" s="220" t="s">
        <v>68</v>
      </c>
      <c r="F78" s="221">
        <f t="shared" si="56"/>
        <v>26.287339971550498</v>
      </c>
      <c r="G78" s="174">
        <v>28.120000000000001</v>
      </c>
    </row>
    <row r="79" ht="15.75">
      <c r="A79" s="233"/>
      <c r="B79" s="187" t="s">
        <v>86</v>
      </c>
      <c r="C79" s="174">
        <v>15606.405000000001</v>
      </c>
      <c r="D79" s="174">
        <v>7423.8760000000002</v>
      </c>
      <c r="E79" s="220">
        <f t="shared" ref="E79:E102" si="57">D79/C79*100</f>
        <v>47.569417812750601</v>
      </c>
      <c r="F79" s="221">
        <f t="shared" ref="F79:F102" si="58">D79/G79*100</f>
        <v>105.78938668490652</v>
      </c>
      <c r="G79" s="174">
        <v>7017.6000000000004</v>
      </c>
    </row>
    <row r="80" ht="15.75">
      <c r="A80" s="233"/>
      <c r="B80" s="187" t="s">
        <v>87</v>
      </c>
      <c r="C80" s="174">
        <v>0</v>
      </c>
      <c r="D80" s="174">
        <v>94.579679999999996</v>
      </c>
      <c r="E80" s="220" t="s">
        <v>68</v>
      </c>
      <c r="F80" s="221" t="s">
        <v>68</v>
      </c>
      <c r="G80" s="174">
        <v>0</v>
      </c>
    </row>
    <row r="81" ht="15.75">
      <c r="A81" s="233"/>
      <c r="B81" s="187" t="s">
        <v>77</v>
      </c>
      <c r="C81" s="181">
        <f>C76-C77</f>
        <v>2739.3070000000007</v>
      </c>
      <c r="D81" s="174">
        <f>D76-D77</f>
        <v>1553.5819199999987</v>
      </c>
      <c r="E81" s="220">
        <f t="shared" si="57"/>
        <v>56.714414266089861</v>
      </c>
      <c r="F81" s="221">
        <f t="shared" si="58"/>
        <v>108.75541088266792</v>
      </c>
      <c r="G81" s="174">
        <f>G76-G77</f>
        <v>1428.5099999999993</v>
      </c>
    </row>
    <row r="82" ht="15.75">
      <c r="A82" s="233"/>
      <c r="B82" s="188" t="s">
        <v>11</v>
      </c>
      <c r="C82" s="174">
        <f>C76-C75</f>
        <v>0</v>
      </c>
      <c r="D82" s="176">
        <f>D76-D75</f>
        <v>165.60912999999891</v>
      </c>
      <c r="E82" s="220" t="s">
        <v>68</v>
      </c>
      <c r="F82" s="221">
        <f t="shared" si="58"/>
        <v>132.43433026789276</v>
      </c>
      <c r="G82" s="174">
        <f>G76-G75</f>
        <v>125.04999999999927</v>
      </c>
    </row>
    <row r="83" ht="18" customHeight="1">
      <c r="A83" s="233"/>
      <c r="B83" s="187" t="s">
        <v>18</v>
      </c>
      <c r="C83" s="174">
        <v>109.727</v>
      </c>
      <c r="D83" s="174">
        <v>82.197720000000004</v>
      </c>
      <c r="E83" s="220">
        <f t="shared" si="57"/>
        <v>74.911115769136131</v>
      </c>
      <c r="F83" s="221">
        <f t="shared" si="58"/>
        <v>266.96239038648912</v>
      </c>
      <c r="G83" s="174">
        <v>30.789999999999999</v>
      </c>
    </row>
    <row r="84" ht="15.75">
      <c r="A84" s="233"/>
      <c r="B84" s="219" t="s">
        <v>23</v>
      </c>
      <c r="C84" s="174"/>
      <c r="D84" s="174"/>
      <c r="E84" s="220"/>
      <c r="F84" s="221"/>
      <c r="G84" s="174"/>
    </row>
    <row r="85" ht="15.75">
      <c r="A85" s="233"/>
      <c r="B85" s="187" t="s">
        <v>9</v>
      </c>
      <c r="C85" s="181">
        <v>14346.370000000001</v>
      </c>
      <c r="D85" s="174">
        <v>6758.9727599999997</v>
      </c>
      <c r="E85" s="220">
        <f t="shared" si="57"/>
        <v>47.112773196285886</v>
      </c>
      <c r="F85" s="221">
        <f t="shared" si="58"/>
        <v>104.24673770711776</v>
      </c>
      <c r="G85" s="174">
        <v>6483.6300000000001</v>
      </c>
    </row>
    <row r="86" ht="19.5" customHeight="1">
      <c r="A86" s="233"/>
      <c r="B86" s="187" t="s">
        <v>15</v>
      </c>
      <c r="C86" s="181">
        <v>14346.370000000001</v>
      </c>
      <c r="D86" s="174">
        <v>6947.8701899999996</v>
      </c>
      <c r="E86" s="220">
        <f t="shared" si="57"/>
        <v>48.429464665974734</v>
      </c>
      <c r="F86" s="221">
        <f t="shared" si="58"/>
        <v>106.24450746309736</v>
      </c>
      <c r="G86" s="174">
        <v>6539.5100000000002</v>
      </c>
    </row>
    <row r="87" ht="15.75">
      <c r="A87" s="233"/>
      <c r="B87" s="187" t="s">
        <v>110</v>
      </c>
      <c r="C87" s="181">
        <v>12382.370000000001</v>
      </c>
      <c r="D87" s="174">
        <v>5834.4992099999999</v>
      </c>
      <c r="E87" s="220">
        <f t="shared" si="57"/>
        <v>47.119406139535478</v>
      </c>
      <c r="F87" s="221">
        <f t="shared" si="58"/>
        <v>107.75235718124449</v>
      </c>
      <c r="G87" s="174">
        <v>5414.7299999999996</v>
      </c>
    </row>
    <row r="88" ht="15.75">
      <c r="A88" s="233"/>
      <c r="B88" s="187" t="s">
        <v>79</v>
      </c>
      <c r="C88" s="181">
        <v>40</v>
      </c>
      <c r="D88" s="174">
        <v>6.2969999999999997</v>
      </c>
      <c r="E88" s="220">
        <f t="shared" si="57"/>
        <v>15.742499999999998</v>
      </c>
      <c r="F88" s="221">
        <f t="shared" si="58"/>
        <v>11.350036049026677</v>
      </c>
      <c r="G88" s="174">
        <v>55.479999999999997</v>
      </c>
    </row>
    <row r="89" ht="18" customHeight="1">
      <c r="A89" s="233"/>
      <c r="B89" s="187" t="s">
        <v>86</v>
      </c>
      <c r="C89" s="181">
        <v>10025.370000000001</v>
      </c>
      <c r="D89" s="174">
        <v>4770.2022100000004</v>
      </c>
      <c r="E89" s="220">
        <f t="shared" si="57"/>
        <v>47.581308320790157</v>
      </c>
      <c r="F89" s="221">
        <f t="shared" si="58"/>
        <v>107.89261430590898</v>
      </c>
      <c r="G89" s="174">
        <v>4421.25</v>
      </c>
    </row>
    <row r="90" ht="15.75">
      <c r="A90" s="233"/>
      <c r="B90" s="187" t="s">
        <v>77</v>
      </c>
      <c r="C90" s="174">
        <f>SUM(C86-C87)</f>
        <v>1964</v>
      </c>
      <c r="D90" s="174">
        <f>SUM(D86-D87)</f>
        <v>1113.3709799999997</v>
      </c>
      <c r="E90" s="220">
        <f t="shared" si="57"/>
        <v>56.68895010183298</v>
      </c>
      <c r="F90" s="221">
        <f t="shared" si="58"/>
        <v>98.986546582856917</v>
      </c>
      <c r="G90" s="174">
        <v>1124.77</v>
      </c>
    </row>
    <row r="91" ht="15.75">
      <c r="A91" s="233"/>
      <c r="B91" s="188" t="s">
        <v>11</v>
      </c>
      <c r="C91" s="181">
        <f>C86-C85</f>
        <v>0</v>
      </c>
      <c r="D91" s="176">
        <f>D86-D85</f>
        <v>188.89742999999999</v>
      </c>
      <c r="E91" s="220" t="s">
        <v>68</v>
      </c>
      <c r="F91" s="221">
        <f t="shared" si="58"/>
        <v>338.04121331424415</v>
      </c>
      <c r="G91" s="174">
        <f>G86-G85</f>
        <v>55.880000000000109</v>
      </c>
    </row>
    <row r="92" ht="17.25" customHeight="1">
      <c r="A92" s="233"/>
      <c r="B92" s="187" t="s">
        <v>18</v>
      </c>
      <c r="C92" s="174">
        <v>35</v>
      </c>
      <c r="D92" s="174">
        <v>32.955159999999999</v>
      </c>
      <c r="E92" s="220">
        <f t="shared" si="57"/>
        <v>94.157600000000002</v>
      </c>
      <c r="F92" s="221">
        <f t="shared" si="58"/>
        <v>102.88841710896035</v>
      </c>
      <c r="G92" s="174">
        <v>32.030000000000001</v>
      </c>
    </row>
    <row r="93" ht="15.75">
      <c r="A93" s="233"/>
      <c r="B93" s="219" t="s">
        <v>24</v>
      </c>
      <c r="C93" s="174"/>
      <c r="D93" s="174"/>
      <c r="E93" s="220"/>
      <c r="F93" s="221"/>
      <c r="G93" s="174"/>
    </row>
    <row r="94" ht="15.75">
      <c r="A94" s="233"/>
      <c r="B94" s="187" t="s">
        <v>9</v>
      </c>
      <c r="C94" s="181">
        <v>13723.02511</v>
      </c>
      <c r="D94" s="174">
        <v>6447.3528200000001</v>
      </c>
      <c r="E94" s="220">
        <f t="shared" si="57"/>
        <v>46.982008473494659</v>
      </c>
      <c r="F94" s="221">
        <f t="shared" si="58"/>
        <v>109.82966550375448</v>
      </c>
      <c r="G94" s="174">
        <v>5870.3199999999997</v>
      </c>
    </row>
    <row r="95" ht="15.75">
      <c r="A95" s="233"/>
      <c r="B95" s="187" t="s">
        <v>15</v>
      </c>
      <c r="C95" s="181">
        <v>13723.02511</v>
      </c>
      <c r="D95" s="174">
        <v>6503.2847300000003</v>
      </c>
      <c r="E95" s="220">
        <f t="shared" si="57"/>
        <v>47.389585589703842</v>
      </c>
      <c r="F95" s="221">
        <f t="shared" si="58"/>
        <v>109.93709246618184</v>
      </c>
      <c r="G95" s="174">
        <v>5915.46</v>
      </c>
    </row>
    <row r="96" ht="15.75">
      <c r="A96" s="233"/>
      <c r="B96" s="187" t="s">
        <v>90</v>
      </c>
      <c r="C96" s="181">
        <v>11865.02511</v>
      </c>
      <c r="D96" s="174">
        <v>5420.1845899999998</v>
      </c>
      <c r="E96" s="220">
        <f t="shared" si="57"/>
        <v>45.682032189142156</v>
      </c>
      <c r="F96" s="221">
        <f t="shared" si="58"/>
        <v>110.24590080240824</v>
      </c>
      <c r="G96" s="174">
        <v>4916.4499999999998</v>
      </c>
    </row>
    <row r="97" ht="15.75">
      <c r="A97" s="233"/>
      <c r="B97" s="187" t="s">
        <v>79</v>
      </c>
      <c r="C97" s="181">
        <v>10</v>
      </c>
      <c r="D97" s="174">
        <v>10</v>
      </c>
      <c r="E97" s="220">
        <f t="shared" si="57"/>
        <v>100</v>
      </c>
      <c r="F97" s="221" t="s">
        <v>68</v>
      </c>
      <c r="G97" s="174">
        <v>0</v>
      </c>
    </row>
    <row r="98" ht="15.75">
      <c r="A98" s="233"/>
      <c r="B98" s="187" t="s">
        <v>86</v>
      </c>
      <c r="C98" s="174">
        <v>8982.6119999999992</v>
      </c>
      <c r="D98" s="174">
        <v>4437.67148</v>
      </c>
      <c r="E98" s="220">
        <f t="shared" si="57"/>
        <v>49.402907305803708</v>
      </c>
      <c r="F98" s="221">
        <f t="shared" si="58"/>
        <v>111.24492943270413</v>
      </c>
      <c r="G98" s="174">
        <v>3989.0999999999999</v>
      </c>
    </row>
    <row r="99" ht="15.75">
      <c r="A99" s="233"/>
      <c r="B99" s="187" t="s">
        <v>91</v>
      </c>
      <c r="C99" s="174">
        <v>62.513109999999998</v>
      </c>
      <c r="D99" s="174">
        <v>62.513109999999998</v>
      </c>
      <c r="E99" s="220">
        <f t="shared" si="57"/>
        <v>100</v>
      </c>
      <c r="F99" s="221" t="s">
        <v>68</v>
      </c>
      <c r="G99" s="174">
        <v>0</v>
      </c>
    </row>
    <row r="100" ht="15.75">
      <c r="A100" s="233"/>
      <c r="B100" s="187" t="s">
        <v>77</v>
      </c>
      <c r="C100" s="181">
        <f>C95-C96</f>
        <v>1858</v>
      </c>
      <c r="D100" s="174">
        <f>D95-D96</f>
        <v>1083.1001400000005</v>
      </c>
      <c r="E100" s="220">
        <f>D100/C100*100</f>
        <v>58.293871905274521</v>
      </c>
      <c r="F100" s="221">
        <f>D100/G100*100</f>
        <v>108.417347173702</v>
      </c>
      <c r="G100" s="174">
        <f>G95-G96</f>
        <v>999.01000000000022</v>
      </c>
    </row>
    <row r="101" ht="15.75">
      <c r="A101" s="233"/>
      <c r="B101" s="188" t="s">
        <v>11</v>
      </c>
      <c r="C101" s="181">
        <f>C95-C94</f>
        <v>0</v>
      </c>
      <c r="D101" s="176">
        <f>D95-D94</f>
        <v>55.931910000000244</v>
      </c>
      <c r="E101" s="220" t="s">
        <v>68</v>
      </c>
      <c r="F101" s="221">
        <f t="shared" si="58"/>
        <v>123.88019933554872</v>
      </c>
      <c r="G101" s="174">
        <v>45.149999999999999</v>
      </c>
    </row>
    <row r="102" ht="15.75">
      <c r="A102" s="233"/>
      <c r="B102" s="187" t="s">
        <v>18</v>
      </c>
      <c r="C102" s="174">
        <v>14</v>
      </c>
      <c r="D102" s="174">
        <v>7.7699999999999996</v>
      </c>
      <c r="E102" s="220">
        <f t="shared" si="57"/>
        <v>55.499999999999993</v>
      </c>
      <c r="F102" s="221">
        <f t="shared" si="58"/>
        <v>100</v>
      </c>
      <c r="G102" s="174">
        <v>7.7699999999999996</v>
      </c>
    </row>
    <row r="103" ht="15.75">
      <c r="A103" s="233"/>
      <c r="B103" s="186" t="s">
        <v>25</v>
      </c>
      <c r="C103" s="174"/>
      <c r="D103" s="206"/>
      <c r="E103" s="222"/>
      <c r="F103" s="223"/>
      <c r="G103" s="206"/>
    </row>
    <row r="104" ht="15.75">
      <c r="A104" s="233"/>
      <c r="B104" s="187" t="s">
        <v>9</v>
      </c>
      <c r="C104" s="181">
        <v>10956</v>
      </c>
      <c r="D104" s="174">
        <v>4843.4274800000003</v>
      </c>
      <c r="E104" s="220">
        <f t="shared" ref="E104:E113" si="59">D104/C104*100</f>
        <v>44.207990872581234</v>
      </c>
      <c r="F104" s="221">
        <f t="shared" ref="F104:F113" si="60">D104/G104*100</f>
        <v>101.745838094918</v>
      </c>
      <c r="G104" s="174">
        <v>4760.3199999999997</v>
      </c>
    </row>
    <row r="105" ht="15.75">
      <c r="A105" s="233"/>
      <c r="B105" s="187" t="s">
        <v>15</v>
      </c>
      <c r="C105" s="181">
        <v>10956</v>
      </c>
      <c r="D105" s="174">
        <v>5327.8720000000003</v>
      </c>
      <c r="E105" s="220">
        <f t="shared" si="59"/>
        <v>48.629718875502007</v>
      </c>
      <c r="F105" s="221">
        <f t="shared" si="60"/>
        <v>104.58106699591127</v>
      </c>
      <c r="G105" s="174">
        <v>5094.4899999999998</v>
      </c>
    </row>
    <row r="106" ht="15.75">
      <c r="A106" s="233"/>
      <c r="B106" s="187" t="s">
        <v>111</v>
      </c>
      <c r="C106" s="181">
        <v>7420</v>
      </c>
      <c r="D106" s="174">
        <v>3745.5999999999999</v>
      </c>
      <c r="E106" s="220">
        <f t="shared" si="59"/>
        <v>50.479784366576816</v>
      </c>
      <c r="F106" s="221">
        <f t="shared" si="60"/>
        <v>106.51590942052684</v>
      </c>
      <c r="G106" s="174">
        <v>3516.4699999999998</v>
      </c>
    </row>
    <row r="107" ht="15.75">
      <c r="A107" s="233"/>
      <c r="B107" s="187" t="s">
        <v>93</v>
      </c>
      <c r="C107" s="174">
        <v>1578</v>
      </c>
      <c r="D107" s="174">
        <v>720</v>
      </c>
      <c r="E107" s="220">
        <f t="shared" si="59"/>
        <v>45.627376425855516</v>
      </c>
      <c r="F107" s="221">
        <f t="shared" si="60"/>
        <v>75.434534348905672</v>
      </c>
      <c r="G107" s="174">
        <v>954.47000000000003</v>
      </c>
    </row>
    <row r="108" ht="15.75">
      <c r="A108" s="233"/>
      <c r="B108" s="187" t="s">
        <v>95</v>
      </c>
      <c r="C108" s="174">
        <v>0</v>
      </c>
      <c r="D108" s="174">
        <v>0</v>
      </c>
      <c r="E108" s="220" t="s">
        <v>68</v>
      </c>
      <c r="F108" s="221" t="s">
        <v>68</v>
      </c>
      <c r="G108" s="174">
        <v>80.469999999999999</v>
      </c>
    </row>
    <row r="109" ht="15.75">
      <c r="A109" s="233"/>
      <c r="B109" s="187" t="s">
        <v>96</v>
      </c>
      <c r="C109" s="174">
        <v>212</v>
      </c>
      <c r="D109" s="174">
        <v>212</v>
      </c>
      <c r="E109" s="220">
        <f t="shared" si="59"/>
        <v>100</v>
      </c>
      <c r="F109" s="221">
        <f t="shared" si="60"/>
        <v>530</v>
      </c>
      <c r="G109" s="174">
        <v>40</v>
      </c>
    </row>
    <row r="110" ht="15.75">
      <c r="A110" s="233"/>
      <c r="B110" s="187" t="s">
        <v>97</v>
      </c>
      <c r="C110" s="174">
        <v>5630</v>
      </c>
      <c r="D110" s="174">
        <v>2813.5999999999999</v>
      </c>
      <c r="E110" s="220">
        <f t="shared" si="59"/>
        <v>49.975133214920071</v>
      </c>
      <c r="F110" s="221">
        <f t="shared" si="60"/>
        <v>111.56225218080888</v>
      </c>
      <c r="G110" s="174">
        <v>2522</v>
      </c>
    </row>
    <row r="111" ht="15.75">
      <c r="A111" s="233"/>
      <c r="B111" s="187" t="s">
        <v>98</v>
      </c>
      <c r="C111" s="181">
        <f>C105-C106</f>
        <v>3536</v>
      </c>
      <c r="D111" s="174">
        <f>D105-D106</f>
        <v>1582.2720000000004</v>
      </c>
      <c r="E111" s="220">
        <f t="shared" si="59"/>
        <v>44.747511312217206</v>
      </c>
      <c r="F111" s="221">
        <f t="shared" si="60"/>
        <v>100.26945159123461</v>
      </c>
      <c r="G111" s="174">
        <f>G105-G106</f>
        <v>1578.02</v>
      </c>
    </row>
    <row r="112" ht="15.75">
      <c r="A112" s="233"/>
      <c r="B112" s="188" t="s">
        <v>11</v>
      </c>
      <c r="C112" s="181">
        <f>C105-C104</f>
        <v>0</v>
      </c>
      <c r="D112" s="176">
        <f>D105-D104</f>
        <v>484.44452000000001</v>
      </c>
      <c r="E112" s="220" t="s">
        <v>68</v>
      </c>
      <c r="F112" s="221">
        <f t="shared" si="60"/>
        <v>144.9694825986773</v>
      </c>
      <c r="G112" s="174">
        <f>G105-G104</f>
        <v>334.17000000000007</v>
      </c>
    </row>
    <row r="113" ht="16.5">
      <c r="A113" s="233"/>
      <c r="B113" s="238" t="s">
        <v>18</v>
      </c>
      <c r="C113" s="185">
        <v>65</v>
      </c>
      <c r="D113" s="212">
        <v>114.72</v>
      </c>
      <c r="E113" s="239">
        <f t="shared" si="59"/>
        <v>176.49230769230769</v>
      </c>
      <c r="F113" s="240">
        <f t="shared" si="60"/>
        <v>82.319173363949474</v>
      </c>
      <c r="G113" s="212">
        <v>139.36000000000001</v>
      </c>
    </row>
    <row r="114" ht="12.75">
      <c r="B114" s="78"/>
      <c r="C114" s="78"/>
      <c r="D114" s="78"/>
      <c r="E114" s="78"/>
      <c r="F114" s="78"/>
      <c r="G114" s="78"/>
    </row>
    <row r="115" ht="15.75">
      <c r="B115" s="248" t="s">
        <v>117</v>
      </c>
      <c r="C115" s="78"/>
      <c r="D115" s="78"/>
      <c r="E115" s="78"/>
      <c r="F115" s="78"/>
      <c r="G115" s="78"/>
    </row>
    <row r="116" ht="15.75">
      <c r="B116" s="248" t="s">
        <v>99</v>
      </c>
      <c r="C116" s="78"/>
      <c r="D116" s="78"/>
      <c r="E116" s="78"/>
      <c r="F116" s="78"/>
      <c r="G116" s="78"/>
    </row>
    <row r="117" ht="15.75">
      <c r="B117" s="248" t="s">
        <v>100</v>
      </c>
      <c r="C117" s="78"/>
      <c r="D117" s="78"/>
      <c r="E117" s="78"/>
      <c r="F117" s="78"/>
      <c r="G117" s="78"/>
    </row>
    <row r="118" ht="15.75">
      <c r="B118" s="248" t="s">
        <v>101</v>
      </c>
      <c r="C118" s="78"/>
      <c r="D118" s="78"/>
      <c r="E118" s="78"/>
      <c r="F118" s="78"/>
      <c r="G118" s="78"/>
    </row>
    <row r="119" ht="15.75">
      <c r="B119" s="248" t="s">
        <v>102</v>
      </c>
      <c r="C119" s="78"/>
      <c r="D119" s="78"/>
      <c r="E119" s="78"/>
      <c r="F119" s="78"/>
      <c r="G119" s="78"/>
    </row>
    <row r="120" ht="15.75">
      <c r="B120" s="248" t="s">
        <v>103</v>
      </c>
    </row>
    <row r="121" ht="15.75">
      <c r="B121" s="248" t="s">
        <v>104</v>
      </c>
    </row>
    <row r="122" ht="15.75">
      <c r="B122" s="248" t="s">
        <v>105</v>
      </c>
    </row>
    <row r="124" ht="15.75">
      <c r="B124" s="248" t="s">
        <v>118</v>
      </c>
    </row>
    <row r="125" ht="15.75">
      <c r="B125" s="248" t="s">
        <v>122</v>
      </c>
    </row>
  </sheetData>
  <printOptions headings="0" gridLines="0"/>
  <pageMargins left="0.70866099999999987" right="0.70866099999999987" top="0.78740199999999982" bottom="0.78740199999999982" header="0.31496099999999999" footer="0.31496099999999999"/>
  <pageSetup paperSize="9" scale="73" firstPageNumber="1" fitToWidth="1" fitToHeight="2" pageOrder="downThenOver" orientation="portrait" usePrinterDefaults="1" blackAndWhite="0" draft="0" cellComments="none" useFirstPageNumber="0" errors="displayed" horizontalDpi="65533" verticalDpi="600" copies="1"/>
  <headerFooter/>
  <rowBreaks count="1" manualBreakCount="1">
    <brk id="60" man="1" max="5" mi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3" zoomScale="100" workbookViewId="0">
      <selection activeCell="C28" activeCellId="0" sqref="C28"/>
    </sheetView>
  </sheetViews>
  <sheetFormatPr baseColWidth="8" defaultColWidth="9.1406200000000002" defaultRowHeight="12.75" customHeight="1"/>
  <cols>
    <col customWidth="1" min="2" max="2" width="46"/>
    <col customWidth="1" min="3" max="3" width="13.710900000000001"/>
    <col customWidth="1" min="4" max="4" width="13.140599999999999"/>
    <col customWidth="1" min="5" max="5" width="10.2852"/>
    <col customWidth="1" min="6" max="6" width="12.710900000000001"/>
    <col customWidth="1" min="7" max="7" width="11.710900000000001"/>
  </cols>
  <sheetData>
    <row r="1" ht="20.25">
      <c r="A1" s="233"/>
      <c r="B1" s="82" t="s">
        <v>107</v>
      </c>
      <c r="C1" s="85"/>
      <c r="D1" s="85"/>
      <c r="E1" s="85"/>
      <c r="F1" s="85"/>
      <c r="G1" s="3"/>
    </row>
    <row r="2" ht="21">
      <c r="A2" s="233"/>
      <c r="B2" s="82" t="s">
        <v>123</v>
      </c>
      <c r="C2" s="86"/>
      <c r="D2" s="86"/>
      <c r="E2" s="86"/>
      <c r="F2" s="86"/>
      <c r="G2" s="3"/>
    </row>
    <row r="3" ht="15.75">
      <c r="A3" s="233"/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  <c r="G3" s="3"/>
    </row>
    <row r="4" ht="15.75">
      <c r="A4" s="233"/>
      <c r="B4" s="168" t="s">
        <v>6</v>
      </c>
      <c r="C4" s="141" t="s">
        <v>124</v>
      </c>
      <c r="D4" s="141" t="s">
        <v>124</v>
      </c>
      <c r="E4" s="141" t="s">
        <v>40</v>
      </c>
      <c r="F4" s="142" t="s">
        <v>125</v>
      </c>
      <c r="G4" s="3"/>
    </row>
    <row r="5" ht="15.75" customHeight="1">
      <c r="A5" s="233"/>
      <c r="B5" s="169"/>
      <c r="C5" s="163" t="s">
        <v>74</v>
      </c>
      <c r="D5" s="163" t="s">
        <v>74</v>
      </c>
      <c r="E5" s="163"/>
      <c r="F5" s="143"/>
      <c r="G5" s="3"/>
    </row>
    <row r="6" ht="15.75">
      <c r="A6" s="233"/>
      <c r="B6" s="219" t="s">
        <v>8</v>
      </c>
      <c r="C6" s="106"/>
      <c r="D6" s="106"/>
      <c r="E6" s="183"/>
      <c r="F6" s="184"/>
      <c r="G6" s="106"/>
    </row>
    <row r="7" ht="15.75">
      <c r="A7" s="233"/>
      <c r="B7" s="187" t="s">
        <v>9</v>
      </c>
      <c r="C7" s="174">
        <v>80281.5</v>
      </c>
      <c r="D7" s="174">
        <v>75550.600000000006</v>
      </c>
      <c r="E7" s="220">
        <f t="shared" ref="E7:E13" si="61">D7/C7*100</f>
        <v>94.107110604560205</v>
      </c>
      <c r="F7" s="221">
        <f t="shared" ref="F7:F13" si="62">D7/G7*100</f>
        <v>95.774568612203936</v>
      </c>
      <c r="G7" s="174">
        <v>78883.779999999999</v>
      </c>
    </row>
    <row r="8" ht="15.75">
      <c r="A8" s="233"/>
      <c r="B8" s="187" t="s">
        <v>10</v>
      </c>
      <c r="C8" s="174">
        <v>80281.5</v>
      </c>
      <c r="D8" s="174">
        <v>76817.210000000006</v>
      </c>
      <c r="E8" s="220">
        <f t="shared" si="61"/>
        <v>95.684821534226444</v>
      </c>
      <c r="F8" s="221">
        <f t="shared" si="62"/>
        <v>95.729811797227384</v>
      </c>
      <c r="G8" s="174">
        <v>80243.770000000004</v>
      </c>
    </row>
    <row r="9" ht="15.75">
      <c r="A9" s="233"/>
      <c r="B9" s="187" t="s">
        <v>75</v>
      </c>
      <c r="C9" s="174">
        <v>64359</v>
      </c>
      <c r="D9" s="174">
        <v>62145.462390000001</v>
      </c>
      <c r="E9" s="220">
        <f t="shared" si="61"/>
        <v>96.560640143569671</v>
      </c>
      <c r="F9" s="221">
        <f t="shared" si="62"/>
        <v>96.584918526714063</v>
      </c>
      <c r="G9" s="174">
        <v>64342.822189999999</v>
      </c>
    </row>
    <row r="10" ht="15.75">
      <c r="A10" s="233"/>
      <c r="B10" s="187" t="s">
        <v>76</v>
      </c>
      <c r="C10" s="174">
        <v>3330</v>
      </c>
      <c r="D10" s="174">
        <v>3355.2550000000001</v>
      </c>
      <c r="E10" s="220">
        <f>D10/C10*100</f>
        <v>100.75840840840841</v>
      </c>
      <c r="F10" s="221">
        <f>D10/G10*100</f>
        <v>99.418173801761299</v>
      </c>
      <c r="G10" s="174">
        <v>3374.8910000000001</v>
      </c>
    </row>
    <row r="11" ht="15.75">
      <c r="A11" s="233"/>
      <c r="B11" s="187" t="s">
        <v>77</v>
      </c>
      <c r="C11" s="174">
        <f>C8-C9</f>
        <v>15922.5</v>
      </c>
      <c r="D11" s="174">
        <f>D8-D9</f>
        <v>14671.747610000006</v>
      </c>
      <c r="E11" s="220">
        <f t="shared" si="61"/>
        <v>92.144748688962196</v>
      </c>
      <c r="F11" s="221">
        <f t="shared" si="62"/>
        <v>92.269641944067232</v>
      </c>
      <c r="G11" s="174">
        <f>G8-G9</f>
        <v>15900.947810000005</v>
      </c>
    </row>
    <row r="12" ht="15.75">
      <c r="A12" s="233"/>
      <c r="B12" s="188" t="s">
        <v>11</v>
      </c>
      <c r="C12" s="174">
        <f>C8-C7</f>
        <v>0</v>
      </c>
      <c r="D12" s="176">
        <f>D8-D7</f>
        <v>1266.6100000000006</v>
      </c>
      <c r="E12" s="220" t="s">
        <v>68</v>
      </c>
      <c r="F12" s="221">
        <f t="shared" si="62"/>
        <v>93.133773042448524</v>
      </c>
      <c r="G12" s="174">
        <f>G8-G7</f>
        <v>1359.9900000000052</v>
      </c>
    </row>
    <row r="13" ht="15" customHeight="1">
      <c r="A13" s="233"/>
      <c r="B13" s="187" t="s">
        <v>13</v>
      </c>
      <c r="C13" s="174">
        <v>890.28999999999996</v>
      </c>
      <c r="D13" s="174">
        <v>1297.0599999999999</v>
      </c>
      <c r="E13" s="220">
        <f t="shared" si="61"/>
        <v>145.68960675734871</v>
      </c>
      <c r="F13" s="221">
        <f t="shared" si="62"/>
        <v>108.51606749939344</v>
      </c>
      <c r="G13" s="174">
        <v>1195.27</v>
      </c>
    </row>
    <row r="14" ht="15.75">
      <c r="A14" s="233"/>
      <c r="B14" s="219" t="s">
        <v>14</v>
      </c>
      <c r="C14" s="190"/>
      <c r="D14" s="190"/>
      <c r="E14" s="191"/>
      <c r="F14" s="192"/>
      <c r="G14" s="190"/>
    </row>
    <row r="15" ht="15.75">
      <c r="A15" s="233"/>
      <c r="B15" s="187" t="s">
        <v>9</v>
      </c>
      <c r="C15" s="174">
        <v>16328.155280000001</v>
      </c>
      <c r="D15" s="174">
        <v>16451.28155</v>
      </c>
      <c r="E15" s="220">
        <f t="shared" ref="E15:E78" si="63">D15/C15*100</f>
        <v>100.75407336523074</v>
      </c>
      <c r="F15" s="221">
        <f t="shared" ref="F15:F78" si="64">D15/G15*100</f>
        <v>106.22124203601369</v>
      </c>
      <c r="G15" s="174">
        <v>15487.75107</v>
      </c>
    </row>
    <row r="16" ht="15.75">
      <c r="A16" s="233"/>
      <c r="B16" s="187" t="s">
        <v>15</v>
      </c>
      <c r="C16" s="174">
        <v>16328.155280000001</v>
      </c>
      <c r="D16" s="174">
        <v>16451.28155</v>
      </c>
      <c r="E16" s="220">
        <f t="shared" si="63"/>
        <v>100.75407336523074</v>
      </c>
      <c r="F16" s="221">
        <f t="shared" si="64"/>
        <v>102.85784123382815</v>
      </c>
      <c r="G16" s="174">
        <v>15994.19291</v>
      </c>
    </row>
    <row r="17" ht="15.75">
      <c r="A17" s="233"/>
      <c r="B17" s="187" t="s">
        <v>78</v>
      </c>
      <c r="C17" s="174">
        <v>10226.155280000001</v>
      </c>
      <c r="D17" s="174">
        <v>10213.458269999999</v>
      </c>
      <c r="E17" s="220">
        <f t="shared" si="63"/>
        <v>99.87583789163817</v>
      </c>
      <c r="F17" s="221">
        <f t="shared" si="64"/>
        <v>96.119388136681778</v>
      </c>
      <c r="G17" s="174">
        <v>10625.8045</v>
      </c>
    </row>
    <row r="18" ht="15" customHeight="1">
      <c r="A18" s="233"/>
      <c r="B18" s="187" t="s">
        <v>79</v>
      </c>
      <c r="C18" s="174">
        <v>506.44184000000001</v>
      </c>
      <c r="D18" s="174">
        <v>480.74482999999998</v>
      </c>
      <c r="E18" s="220">
        <f t="shared" si="63"/>
        <v>94.925970176555708</v>
      </c>
      <c r="F18" s="221">
        <f t="shared" si="64"/>
        <v>307.1567951512726</v>
      </c>
      <c r="G18" s="174">
        <v>156.51446999999999</v>
      </c>
    </row>
    <row r="19" ht="15.75">
      <c r="A19" s="233"/>
      <c r="B19" s="187" t="s">
        <v>80</v>
      </c>
      <c r="C19" s="174">
        <f>C16-C17</f>
        <v>6102</v>
      </c>
      <c r="D19" s="174">
        <f>D16-D17</f>
        <v>6237.8232800000005</v>
      </c>
      <c r="E19" s="220">
        <f t="shared" si="63"/>
        <v>102.22588135037694</v>
      </c>
      <c r="F19" s="221">
        <f t="shared" si="64"/>
        <v>116.1954538978673</v>
      </c>
      <c r="G19" s="174">
        <f>G16-G17</f>
        <v>5368.3884099999996</v>
      </c>
    </row>
    <row r="20" ht="15.75">
      <c r="A20" s="233"/>
      <c r="B20" s="188" t="s">
        <v>11</v>
      </c>
      <c r="C20" s="174">
        <f>C16-C15</f>
        <v>0</v>
      </c>
      <c r="D20" s="176">
        <f>D16-D15</f>
        <v>0</v>
      </c>
      <c r="E20" s="220" t="s">
        <v>68</v>
      </c>
      <c r="F20" s="221">
        <f t="shared" si="64"/>
        <v>0</v>
      </c>
      <c r="G20" s="174">
        <f>G16-G15</f>
        <v>506.4418399999995</v>
      </c>
    </row>
    <row r="21" ht="15.75">
      <c r="A21" s="233"/>
      <c r="B21" s="187" t="s">
        <v>13</v>
      </c>
      <c r="C21" s="174">
        <v>256</v>
      </c>
      <c r="D21" s="174">
        <v>347.74257999999998</v>
      </c>
      <c r="E21" s="220">
        <f t="shared" si="63"/>
        <v>135.83694531249998</v>
      </c>
      <c r="F21" s="221">
        <f t="shared" si="64"/>
        <v>115.39690746281335</v>
      </c>
      <c r="G21" s="174">
        <v>301.34480000000002</v>
      </c>
    </row>
    <row r="22" ht="15.75">
      <c r="A22" s="233"/>
      <c r="B22" s="219" t="s">
        <v>16</v>
      </c>
      <c r="C22" s="106"/>
      <c r="D22" s="106"/>
      <c r="E22" s="183"/>
      <c r="F22" s="184"/>
      <c r="G22" s="106"/>
    </row>
    <row r="23" ht="15.75">
      <c r="A23" s="233"/>
      <c r="B23" s="187" t="s">
        <v>9</v>
      </c>
      <c r="C23" s="174">
        <v>30979.429499999998</v>
      </c>
      <c r="D23" s="174">
        <v>32821.969850000001</v>
      </c>
      <c r="E23" s="220">
        <f t="shared" si="63"/>
        <v>105.94762518141272</v>
      </c>
      <c r="F23" s="221">
        <f t="shared" si="64"/>
        <v>112.1677604424262</v>
      </c>
      <c r="G23" s="174">
        <v>29261.50056</v>
      </c>
    </row>
    <row r="24" ht="15" customHeight="1">
      <c r="A24" s="233"/>
      <c r="B24" s="187" t="s">
        <v>15</v>
      </c>
      <c r="C24" s="174">
        <v>30979.429499999998</v>
      </c>
      <c r="D24" s="174">
        <v>32680.912830000001</v>
      </c>
      <c r="E24" s="220">
        <f t="shared" si="63"/>
        <v>105.49230039888245</v>
      </c>
      <c r="F24" s="221">
        <f t="shared" si="64"/>
        <v>110.12316200078129</v>
      </c>
      <c r="G24" s="174">
        <v>29676.69311</v>
      </c>
    </row>
    <row r="25" ht="15.75">
      <c r="A25" s="233"/>
      <c r="B25" s="187" t="s">
        <v>81</v>
      </c>
      <c r="C25" s="174">
        <v>23301.781999999999</v>
      </c>
      <c r="D25" s="174">
        <v>23301.781999999999</v>
      </c>
      <c r="E25" s="220">
        <f t="shared" si="63"/>
        <v>100</v>
      </c>
      <c r="F25" s="221">
        <f t="shared" si="64"/>
        <v>105.75539668910893</v>
      </c>
      <c r="G25" s="174">
        <v>22033.657599999999</v>
      </c>
    </row>
    <row r="26" ht="15.75">
      <c r="A26" s="233"/>
      <c r="B26" s="187" t="s">
        <v>82</v>
      </c>
      <c r="C26" s="174">
        <v>683.25855000000001</v>
      </c>
      <c r="D26" s="174">
        <v>683.25855000000001</v>
      </c>
      <c r="E26" s="220">
        <f t="shared" si="63"/>
        <v>100</v>
      </c>
      <c r="F26" s="221">
        <f t="shared" si="64"/>
        <v>104.34963546199295</v>
      </c>
      <c r="G26" s="174">
        <v>654.77809000000002</v>
      </c>
    </row>
    <row r="27" ht="15.75">
      <c r="A27" s="233"/>
      <c r="B27" s="187" t="s">
        <v>83</v>
      </c>
      <c r="C27" s="174">
        <v>323</v>
      </c>
      <c r="D27" s="174">
        <v>323</v>
      </c>
      <c r="E27" s="220">
        <f t="shared" si="63"/>
        <v>100</v>
      </c>
      <c r="F27" s="221">
        <f t="shared" si="64"/>
        <v>293.63636363636363</v>
      </c>
      <c r="G27" s="174">
        <v>110</v>
      </c>
    </row>
    <row r="28" ht="15" customHeight="1">
      <c r="A28" s="233"/>
      <c r="B28" s="187" t="s">
        <v>84</v>
      </c>
      <c r="C28" s="174">
        <v>2879</v>
      </c>
      <c r="D28" s="174">
        <v>2879</v>
      </c>
      <c r="E28" s="220">
        <f t="shared" si="63"/>
        <v>100</v>
      </c>
      <c r="F28" s="221">
        <f t="shared" si="64"/>
        <v>108.19240886884629</v>
      </c>
      <c r="G28" s="174">
        <v>2661</v>
      </c>
    </row>
    <row r="29" ht="15.75">
      <c r="A29" s="233"/>
      <c r="B29" s="187" t="s">
        <v>77</v>
      </c>
      <c r="C29" s="174">
        <f>C24-C25</f>
        <v>7677.6474999999991</v>
      </c>
      <c r="D29" s="174">
        <f>D24-D25</f>
        <v>9379.1308300000019</v>
      </c>
      <c r="E29" s="220">
        <f t="shared" si="63"/>
        <v>122.16151926745795</v>
      </c>
      <c r="F29" s="221">
        <f t="shared" si="64"/>
        <v>122.71473575817522</v>
      </c>
      <c r="G29" s="174">
        <f>G24-G25</f>
        <v>7643.0355100000015</v>
      </c>
    </row>
    <row r="30" ht="15.75">
      <c r="A30" s="233"/>
      <c r="B30" s="188" t="s">
        <v>11</v>
      </c>
      <c r="C30" s="174">
        <f>C24-C23</f>
        <v>0</v>
      </c>
      <c r="D30" s="176">
        <f>D24-D23</f>
        <v>-141.05702000000019</v>
      </c>
      <c r="E30" s="220" t="s">
        <v>68</v>
      </c>
      <c r="F30" s="221">
        <f t="shared" si="64"/>
        <v>-33.973880311677142</v>
      </c>
      <c r="G30" s="174">
        <f>G24-G23</f>
        <v>415.19254999999976</v>
      </c>
    </row>
    <row r="31" ht="15.75">
      <c r="A31" s="233"/>
      <c r="B31" s="187" t="s">
        <v>13</v>
      </c>
      <c r="C31" s="174">
        <v>0</v>
      </c>
      <c r="D31" s="174">
        <v>694.43510000000003</v>
      </c>
      <c r="E31" s="220" t="s">
        <v>68</v>
      </c>
      <c r="F31" s="221">
        <f t="shared" si="64"/>
        <v>142.76138408471525</v>
      </c>
      <c r="G31" s="234">
        <v>486.43063000000001</v>
      </c>
    </row>
    <row r="32" ht="15.75">
      <c r="A32" s="233"/>
      <c r="B32" s="235" t="s">
        <v>17</v>
      </c>
      <c r="C32" s="190"/>
      <c r="D32" s="190"/>
      <c r="E32" s="191"/>
      <c r="F32" s="184"/>
      <c r="G32" s="190"/>
    </row>
    <row r="33" ht="15.75">
      <c r="A33" s="233"/>
      <c r="B33" s="187" t="s">
        <v>9</v>
      </c>
      <c r="C33" s="174">
        <v>38287.031439999999</v>
      </c>
      <c r="D33" s="174">
        <v>38352.890579999999</v>
      </c>
      <c r="E33" s="220">
        <f t="shared" si="63"/>
        <v>100.17201422393691</v>
      </c>
      <c r="F33" s="221">
        <f t="shared" si="64"/>
        <v>103.12660869165795</v>
      </c>
      <c r="G33" s="174">
        <v>37190.101629999997</v>
      </c>
    </row>
    <row r="34" ht="15" customHeight="1">
      <c r="A34" s="233"/>
      <c r="B34" s="187" t="s">
        <v>15</v>
      </c>
      <c r="C34" s="174">
        <v>38287.031439999999</v>
      </c>
      <c r="D34" s="174">
        <v>38596.695489999998</v>
      </c>
      <c r="E34" s="220">
        <f t="shared" si="63"/>
        <v>100.80879618594949</v>
      </c>
      <c r="F34" s="221">
        <f t="shared" si="64"/>
        <v>103.02237701532044</v>
      </c>
      <c r="G34" s="174">
        <v>37464.380660000003</v>
      </c>
    </row>
    <row r="35" ht="15.75">
      <c r="A35" s="233"/>
      <c r="B35" s="187" t="s">
        <v>85</v>
      </c>
      <c r="C35" s="174">
        <v>32256.81583</v>
      </c>
      <c r="D35" s="174">
        <v>32256.81583</v>
      </c>
      <c r="E35" s="220">
        <f t="shared" si="63"/>
        <v>100</v>
      </c>
      <c r="F35" s="221">
        <f t="shared" si="64"/>
        <v>101.74461734758404</v>
      </c>
      <c r="G35" s="174">
        <v>31703.707450000002</v>
      </c>
    </row>
    <row r="36" ht="13.5" customHeight="1">
      <c r="A36" s="233"/>
      <c r="B36" s="187" t="s">
        <v>79</v>
      </c>
      <c r="C36" s="174">
        <v>81.361270000000005</v>
      </c>
      <c r="D36" s="174">
        <v>81.361270000000005</v>
      </c>
      <c r="E36" s="220">
        <f t="shared" si="63"/>
        <v>100</v>
      </c>
      <c r="F36" s="221">
        <f t="shared" si="64"/>
        <v>79.961936117936133</v>
      </c>
      <c r="G36" s="174">
        <v>101.75</v>
      </c>
    </row>
    <row r="37" ht="15.75">
      <c r="A37" s="233"/>
      <c r="B37" s="187" t="s">
        <v>86</v>
      </c>
      <c r="C37" s="174">
        <v>27287.315999999999</v>
      </c>
      <c r="D37" s="174">
        <v>27287.315999999999</v>
      </c>
      <c r="E37" s="220">
        <f t="shared" si="63"/>
        <v>100</v>
      </c>
      <c r="F37" s="221">
        <f t="shared" si="64"/>
        <v>109.55403108757864</v>
      </c>
      <c r="G37" s="174">
        <v>24907.633000000002</v>
      </c>
    </row>
    <row r="38" ht="13.5" customHeight="1">
      <c r="A38" s="233"/>
      <c r="B38" s="187" t="s">
        <v>87</v>
      </c>
      <c r="C38" s="174">
        <v>430.49982999999997</v>
      </c>
      <c r="D38" s="174">
        <v>430.49982999999997</v>
      </c>
      <c r="E38" s="220">
        <f t="shared" si="63"/>
        <v>100</v>
      </c>
      <c r="F38" s="221">
        <f t="shared" si="64"/>
        <v>20.539418688228537</v>
      </c>
      <c r="G38" s="174">
        <v>2095.9689100000001</v>
      </c>
    </row>
    <row r="39" ht="14.25" customHeight="1">
      <c r="A39" s="233"/>
      <c r="B39" s="187" t="s">
        <v>77</v>
      </c>
      <c r="C39" s="174">
        <f>SUM(C34-C35)</f>
        <v>6030.2156099999993</v>
      </c>
      <c r="D39" s="174">
        <f>SUM(D34-D35)</f>
        <v>6339.8796599999987</v>
      </c>
      <c r="E39" s="220">
        <f t="shared" si="63"/>
        <v>105.1352069316805</v>
      </c>
      <c r="F39" s="221">
        <f t="shared" si="64"/>
        <v>110.0544923984674</v>
      </c>
      <c r="G39" s="174">
        <f>G34-G35</f>
        <v>5760.6732100000008</v>
      </c>
    </row>
    <row r="40" ht="14.25" customHeight="1">
      <c r="A40" s="233"/>
      <c r="B40" s="188" t="s">
        <v>11</v>
      </c>
      <c r="C40" s="174">
        <f>C34-C33</f>
        <v>0</v>
      </c>
      <c r="D40" s="176">
        <f>D34-D33</f>
        <v>243.80490999999893</v>
      </c>
      <c r="E40" s="220" t="s">
        <v>68</v>
      </c>
      <c r="F40" s="221">
        <f t="shared" si="64"/>
        <v>88.889372986332333</v>
      </c>
      <c r="G40" s="174">
        <f>G34-G33</f>
        <v>274.27903000000515</v>
      </c>
    </row>
    <row r="41" ht="15.75">
      <c r="A41" s="233"/>
      <c r="B41" s="187" t="s">
        <v>18</v>
      </c>
      <c r="C41" s="174">
        <v>85</v>
      </c>
      <c r="D41" s="174">
        <v>148.21761000000001</v>
      </c>
      <c r="E41" s="220">
        <f t="shared" si="63"/>
        <v>174.37365882352941</v>
      </c>
      <c r="F41" s="221">
        <f t="shared" si="64"/>
        <v>87.509332186518691</v>
      </c>
      <c r="G41" s="174">
        <v>169.37349</v>
      </c>
    </row>
    <row r="42" ht="15.75">
      <c r="A42" s="233"/>
      <c r="B42" s="219" t="s">
        <v>19</v>
      </c>
      <c r="C42" s="189"/>
      <c r="D42" s="189"/>
      <c r="E42" s="189"/>
      <c r="F42" s="249"/>
      <c r="G42" s="189"/>
    </row>
    <row r="43" ht="15.75">
      <c r="A43" s="233"/>
      <c r="B43" s="187" t="s">
        <v>9</v>
      </c>
      <c r="C43" s="181">
        <v>34357.659370000001</v>
      </c>
      <c r="D43" s="181">
        <v>34340.40698</v>
      </c>
      <c r="E43" s="220">
        <f t="shared" si="63"/>
        <v>99.949785898351777</v>
      </c>
      <c r="F43" s="221">
        <f t="shared" si="64"/>
        <v>106.27750417373645</v>
      </c>
      <c r="G43" s="181">
        <v>32312.018660000002</v>
      </c>
    </row>
    <row r="44" ht="15.75">
      <c r="A44" s="233"/>
      <c r="B44" s="187" t="s">
        <v>15</v>
      </c>
      <c r="C44" s="181">
        <v>34357.659370000001</v>
      </c>
      <c r="D44" s="181">
        <v>34355.306980000001</v>
      </c>
      <c r="E44" s="220">
        <f t="shared" si="63"/>
        <v>99.993153229751002</v>
      </c>
      <c r="F44" s="221">
        <f t="shared" si="64"/>
        <v>106.11159515439144</v>
      </c>
      <c r="G44" s="181">
        <v>32376.581399999999</v>
      </c>
    </row>
    <row r="45" ht="15.75">
      <c r="A45" s="233"/>
      <c r="B45" s="187" t="s">
        <v>88</v>
      </c>
      <c r="C45" s="181">
        <v>29832.559369999999</v>
      </c>
      <c r="D45" s="181">
        <v>29832.559369999999</v>
      </c>
      <c r="E45" s="220">
        <f t="shared" si="63"/>
        <v>100</v>
      </c>
      <c r="F45" s="221">
        <f t="shared" si="64"/>
        <v>106.21451825763674</v>
      </c>
      <c r="G45" s="181">
        <v>28087.0825</v>
      </c>
    </row>
    <row r="46" ht="15.75">
      <c r="A46" s="233"/>
      <c r="B46" s="187" t="s">
        <v>86</v>
      </c>
      <c r="C46" s="174">
        <v>23787.741999999998</v>
      </c>
      <c r="D46" s="174">
        <v>23787.741999999998</v>
      </c>
      <c r="E46" s="220">
        <f t="shared" si="63"/>
        <v>100</v>
      </c>
      <c r="F46" s="221">
        <f t="shared" si="64"/>
        <v>110.44545454545454</v>
      </c>
      <c r="G46" s="174">
        <v>21538</v>
      </c>
    </row>
    <row r="47" ht="15.75">
      <c r="A47" s="233"/>
      <c r="B47" s="187" t="s">
        <v>87</v>
      </c>
      <c r="C47" s="174">
        <v>121.152</v>
      </c>
      <c r="D47" s="174">
        <v>121.152</v>
      </c>
      <c r="E47" s="220">
        <f t="shared" si="63"/>
        <v>100</v>
      </c>
      <c r="F47" s="221">
        <f t="shared" si="64"/>
        <v>10.188104711636829</v>
      </c>
      <c r="G47" s="174">
        <v>1189.1514999999999</v>
      </c>
    </row>
    <row r="48" ht="13.5" customHeight="1">
      <c r="A48" s="233"/>
      <c r="B48" s="187" t="s">
        <v>77</v>
      </c>
      <c r="C48" s="181">
        <f>C44-C45</f>
        <v>4525.1000000000022</v>
      </c>
      <c r="D48" s="181">
        <f>D44-D45</f>
        <v>4522.7476100000022</v>
      </c>
      <c r="E48" s="220">
        <f t="shared" si="63"/>
        <v>99.948014629510951</v>
      </c>
      <c r="F48" s="221">
        <f t="shared" si="64"/>
        <v>105.43766802224856</v>
      </c>
      <c r="G48" s="181">
        <f>G44-G45</f>
        <v>4289.4988999999987</v>
      </c>
    </row>
    <row r="49" ht="15.75">
      <c r="A49" s="233"/>
      <c r="B49" s="188" t="s">
        <v>11</v>
      </c>
      <c r="C49" s="181">
        <f>C44-C43</f>
        <v>0</v>
      </c>
      <c r="D49" s="182">
        <f>D44-D43</f>
        <v>14.900000000001455</v>
      </c>
      <c r="E49" s="220" t="s">
        <v>68</v>
      </c>
      <c r="F49" s="221">
        <f t="shared" si="64"/>
        <v>23.078326601383424</v>
      </c>
      <c r="G49" s="181">
        <f>G44-G43</f>
        <v>64.562739999997575</v>
      </c>
    </row>
    <row r="50" ht="15.75">
      <c r="A50" s="233"/>
      <c r="B50" s="187" t="s">
        <v>18</v>
      </c>
      <c r="C50" s="174">
        <v>75</v>
      </c>
      <c r="D50" s="174">
        <v>76.563429999999997</v>
      </c>
      <c r="E50" s="220">
        <f t="shared" si="63"/>
        <v>102.08457333333334</v>
      </c>
      <c r="F50" s="221">
        <f t="shared" si="64"/>
        <v>96.542140534395301</v>
      </c>
      <c r="G50" s="174">
        <v>79.305710000000005</v>
      </c>
    </row>
    <row r="51" ht="15.75">
      <c r="A51" s="233"/>
      <c r="B51" s="219" t="s">
        <v>57</v>
      </c>
      <c r="C51" s="106"/>
      <c r="D51" s="106"/>
      <c r="E51" s="183"/>
      <c r="F51" s="184"/>
      <c r="G51" s="106"/>
    </row>
    <row r="52" ht="15.75">
      <c r="A52" s="233"/>
      <c r="B52" s="187" t="s">
        <v>9</v>
      </c>
      <c r="C52" s="181">
        <v>51143.839999999997</v>
      </c>
      <c r="D52" s="174">
        <v>50327.291960000002</v>
      </c>
      <c r="E52" s="220">
        <f t="shared" si="63"/>
        <v>98.403428369868209</v>
      </c>
      <c r="F52" s="221">
        <f t="shared" si="64"/>
        <v>97.628762257631536</v>
      </c>
      <c r="G52" s="174">
        <v>51549.656880000002</v>
      </c>
    </row>
    <row r="53" ht="15.75">
      <c r="A53" s="233"/>
      <c r="B53" s="187" t="s">
        <v>15</v>
      </c>
      <c r="C53" s="181">
        <v>51143.839999999997</v>
      </c>
      <c r="D53" s="174">
        <v>50859.931040000003</v>
      </c>
      <c r="E53" s="220">
        <f t="shared" si="63"/>
        <v>99.444881416804066</v>
      </c>
      <c r="F53" s="221">
        <f t="shared" si="64"/>
        <v>97.601629694732523</v>
      </c>
      <c r="G53" s="174">
        <v>52109.714970000001</v>
      </c>
    </row>
    <row r="54" ht="15.75">
      <c r="A54" s="233"/>
      <c r="B54" s="187" t="s">
        <v>85</v>
      </c>
      <c r="C54" s="181">
        <v>41582.739999999998</v>
      </c>
      <c r="D54" s="174">
        <v>41592.648379999999</v>
      </c>
      <c r="E54" s="220">
        <f t="shared" si="63"/>
        <v>100.02382810752731</v>
      </c>
      <c r="F54" s="221">
        <f t="shared" si="64"/>
        <v>96.642428375908224</v>
      </c>
      <c r="G54" s="174">
        <v>43037.668940000003</v>
      </c>
    </row>
    <row r="55" ht="15.75">
      <c r="A55" s="233"/>
      <c r="B55" s="187" t="s">
        <v>79</v>
      </c>
      <c r="C55" s="181">
        <v>286.01999999999998</v>
      </c>
      <c r="D55" s="174">
        <v>295.91982999999999</v>
      </c>
      <c r="E55" s="220">
        <f t="shared" si="63"/>
        <v>103.46123697643522</v>
      </c>
      <c r="F55" s="221">
        <f t="shared" si="64"/>
        <v>186.51204872812855</v>
      </c>
      <c r="G55" s="174">
        <v>158.65989999999999</v>
      </c>
    </row>
    <row r="56" ht="15.75">
      <c r="A56" s="233"/>
      <c r="B56" s="187" t="s">
        <v>86</v>
      </c>
      <c r="C56" s="174">
        <v>32520.599999999999</v>
      </c>
      <c r="D56" s="174">
        <v>32520.599999999999</v>
      </c>
      <c r="E56" s="220">
        <f t="shared" si="63"/>
        <v>100</v>
      </c>
      <c r="F56" s="221">
        <f t="shared" si="64"/>
        <v>104.98227924073775</v>
      </c>
      <c r="G56" s="174">
        <v>30977.227999999999</v>
      </c>
    </row>
    <row r="57" ht="15.75">
      <c r="A57" s="233"/>
      <c r="B57" s="187" t="s">
        <v>87</v>
      </c>
      <c r="C57" s="174">
        <v>0</v>
      </c>
      <c r="D57" s="174">
        <v>0</v>
      </c>
      <c r="E57" s="220" t="s">
        <v>68</v>
      </c>
      <c r="F57" s="221">
        <f t="shared" si="64"/>
        <v>0</v>
      </c>
      <c r="G57" s="174">
        <v>2056.55249</v>
      </c>
    </row>
    <row r="58" ht="12.75" customHeight="1">
      <c r="A58" s="233"/>
      <c r="B58" s="187" t="s">
        <v>77</v>
      </c>
      <c r="C58" s="181">
        <f>C53-C54</f>
        <v>9561.0999999999985</v>
      </c>
      <c r="D58" s="174">
        <f>SUM(D53-D54)</f>
        <v>9267.2826600000044</v>
      </c>
      <c r="E58" s="220">
        <f t="shared" si="63"/>
        <v>96.926950455491578</v>
      </c>
      <c r="F58" s="221">
        <f t="shared" si="64"/>
        <v>102.15206833557046</v>
      </c>
      <c r="G58" s="174">
        <f>G53-G54</f>
        <v>9072.0460299999977</v>
      </c>
    </row>
    <row r="59" ht="15.75">
      <c r="A59" s="233"/>
      <c r="B59" s="188" t="s">
        <v>11</v>
      </c>
      <c r="C59" s="181">
        <v>0</v>
      </c>
      <c r="D59" s="182">
        <f>D53-D52</f>
        <v>532.63908000000083</v>
      </c>
      <c r="E59" s="220" t="s">
        <v>68</v>
      </c>
      <c r="F59" s="221">
        <f t="shared" si="64"/>
        <v>95.104256060295839</v>
      </c>
      <c r="G59" s="174">
        <f>G53-G52</f>
        <v>560.05808999999863</v>
      </c>
    </row>
    <row r="60" ht="15" customHeight="1">
      <c r="A60" s="233"/>
      <c r="B60" s="238" t="s">
        <v>18</v>
      </c>
      <c r="C60" s="185">
        <v>160</v>
      </c>
      <c r="D60" s="185">
        <v>300.57722999999999</v>
      </c>
      <c r="E60" s="239">
        <f t="shared" si="63"/>
        <v>187.86076875000001</v>
      </c>
      <c r="F60" s="240">
        <f t="shared" si="64"/>
        <v>91.206269713546916</v>
      </c>
      <c r="G60" s="185">
        <v>329.55763999999999</v>
      </c>
    </row>
    <row r="61" ht="15" customHeight="1">
      <c r="A61" s="233"/>
      <c r="B61" s="167" t="s">
        <v>1</v>
      </c>
      <c r="C61" s="139" t="s">
        <v>36</v>
      </c>
      <c r="D61" s="139" t="s">
        <v>52</v>
      </c>
      <c r="E61" s="139" t="s">
        <v>38</v>
      </c>
      <c r="F61" s="140" t="s">
        <v>39</v>
      </c>
      <c r="G61" s="3"/>
    </row>
    <row r="62" ht="15" customHeight="1">
      <c r="A62" s="233"/>
      <c r="B62" s="168" t="s">
        <v>6</v>
      </c>
      <c r="C62" s="141" t="s">
        <v>124</v>
      </c>
      <c r="D62" s="141" t="s">
        <v>124</v>
      </c>
      <c r="E62" s="141" t="s">
        <v>40</v>
      </c>
      <c r="F62" s="142" t="s">
        <v>125</v>
      </c>
      <c r="G62" s="3"/>
    </row>
    <row r="63" ht="15" customHeight="1">
      <c r="A63" s="233"/>
      <c r="B63" s="169"/>
      <c r="C63" s="163" t="s">
        <v>74</v>
      </c>
      <c r="D63" s="163" t="s">
        <v>74</v>
      </c>
      <c r="E63" s="163"/>
      <c r="F63" s="143"/>
      <c r="G63" s="3"/>
    </row>
    <row r="64" ht="15.75">
      <c r="A64" s="233"/>
      <c r="B64" s="241" t="s">
        <v>21</v>
      </c>
      <c r="C64" s="250"/>
      <c r="D64" s="250"/>
      <c r="E64" s="251"/>
      <c r="F64" s="252"/>
      <c r="G64" s="250"/>
    </row>
    <row r="65" ht="15.75">
      <c r="A65" s="233"/>
      <c r="B65" s="187" t="s">
        <v>9</v>
      </c>
      <c r="C65" s="181">
        <v>35854</v>
      </c>
      <c r="D65" s="174">
        <v>35952.034899999999</v>
      </c>
      <c r="E65" s="220">
        <f t="shared" si="63"/>
        <v>100.27342806939252</v>
      </c>
      <c r="F65" s="221">
        <f t="shared" si="64"/>
        <v>98.652180382212961</v>
      </c>
      <c r="G65" s="174">
        <v>36443.223819999999</v>
      </c>
    </row>
    <row r="66" ht="15.75">
      <c r="A66" s="233"/>
      <c r="B66" s="187" t="s">
        <v>15</v>
      </c>
      <c r="C66" s="181">
        <v>35854</v>
      </c>
      <c r="D66" s="174">
        <v>35969.795819999999</v>
      </c>
      <c r="E66" s="220">
        <f t="shared" si="63"/>
        <v>100.32296485747753</v>
      </c>
      <c r="F66" s="221">
        <f t="shared" si="64"/>
        <v>98.161332589554945</v>
      </c>
      <c r="G66" s="174">
        <v>36643.54881</v>
      </c>
    </row>
    <row r="67" ht="15.75">
      <c r="A67" s="233"/>
      <c r="B67" s="187" t="s">
        <v>89</v>
      </c>
      <c r="C67" s="181">
        <v>30869</v>
      </c>
      <c r="D67" s="174">
        <v>30865.91706</v>
      </c>
      <c r="E67" s="220">
        <f t="shared" si="63"/>
        <v>99.990012828403891</v>
      </c>
      <c r="F67" s="221">
        <f t="shared" si="64"/>
        <v>97.79057856560739</v>
      </c>
      <c r="G67" s="174">
        <v>31563.282999999999</v>
      </c>
    </row>
    <row r="68" ht="15.75">
      <c r="A68" s="233"/>
      <c r="B68" s="187" t="s">
        <v>79</v>
      </c>
      <c r="C68" s="181">
        <v>84</v>
      </c>
      <c r="D68" s="174">
        <v>84.364630000000005</v>
      </c>
      <c r="E68" s="220">
        <f t="shared" si="63"/>
        <v>100.43408333333335</v>
      </c>
      <c r="F68" s="221">
        <f t="shared" si="64"/>
        <v>74.606970805743785</v>
      </c>
      <c r="G68" s="174">
        <v>113.07875</v>
      </c>
    </row>
    <row r="69" ht="15.75">
      <c r="A69" s="233"/>
      <c r="B69" s="187" t="s">
        <v>86</v>
      </c>
      <c r="C69" s="174">
        <v>25219</v>
      </c>
      <c r="D69" s="174">
        <v>25219.491000000002</v>
      </c>
      <c r="E69" s="220">
        <f t="shared" si="63"/>
        <v>100.00194694476387</v>
      </c>
      <c r="F69" s="221">
        <f t="shared" si="64"/>
        <v>104.57746719790218</v>
      </c>
      <c r="G69" s="174">
        <v>24115.607</v>
      </c>
    </row>
    <row r="70" ht="15.75">
      <c r="A70" s="233"/>
      <c r="B70" s="187" t="s">
        <v>87</v>
      </c>
      <c r="C70" s="174">
        <v>261</v>
      </c>
      <c r="D70" s="174">
        <v>255.91014999999999</v>
      </c>
      <c r="E70" s="220">
        <f t="shared" si="63"/>
        <v>98.049865900383139</v>
      </c>
      <c r="F70" s="221">
        <f t="shared" si="64"/>
        <v>18.102243556415715</v>
      </c>
      <c r="G70" s="174">
        <v>1413.693</v>
      </c>
    </row>
    <row r="71" ht="15.75">
      <c r="A71" s="233"/>
      <c r="B71" s="187" t="s">
        <v>77</v>
      </c>
      <c r="C71" s="181">
        <f>C66-C67</f>
        <v>4985</v>
      </c>
      <c r="D71" s="174">
        <f>D66-D67</f>
        <v>5103.8787599999996</v>
      </c>
      <c r="E71" s="220">
        <f t="shared" si="63"/>
        <v>102.38472938816447</v>
      </c>
      <c r="F71" s="221">
        <f t="shared" si="64"/>
        <v>100.46479752995441</v>
      </c>
      <c r="G71" s="174">
        <f>G66-G67</f>
        <v>5080.2658100000008</v>
      </c>
    </row>
    <row r="72" ht="15.75">
      <c r="A72" s="233"/>
      <c r="B72" s="188" t="s">
        <v>11</v>
      </c>
      <c r="C72" s="181">
        <f>C66-C65</f>
        <v>0</v>
      </c>
      <c r="D72" s="176">
        <f>D66-D65</f>
        <v>17.760920000000624</v>
      </c>
      <c r="E72" s="220" t="s">
        <v>68</v>
      </c>
      <c r="F72" s="221">
        <f t="shared" si="64"/>
        <v>8.866053107004042</v>
      </c>
      <c r="G72" s="174">
        <f>G66-G65</f>
        <v>200.32499000000098</v>
      </c>
    </row>
    <row r="73" ht="15.75">
      <c r="A73" s="233"/>
      <c r="B73" s="187" t="s">
        <v>18</v>
      </c>
      <c r="C73" s="174">
        <v>50</v>
      </c>
      <c r="D73" s="174">
        <v>109.57792999999999</v>
      </c>
      <c r="E73" s="220">
        <f t="shared" si="63"/>
        <v>219.15585999999999</v>
      </c>
      <c r="F73" s="221">
        <f t="shared" si="64"/>
        <v>97.034047568657002</v>
      </c>
      <c r="G73" s="174">
        <v>112.9273</v>
      </c>
    </row>
    <row r="74" ht="15.75">
      <c r="A74" s="233"/>
      <c r="B74" s="219" t="s">
        <v>22</v>
      </c>
      <c r="C74" s="253"/>
      <c r="D74" s="106"/>
      <c r="E74" s="183"/>
      <c r="F74" s="184"/>
      <c r="G74" s="106"/>
    </row>
    <row r="75" ht="15.75">
      <c r="A75" s="233"/>
      <c r="B75" s="187" t="s">
        <v>9</v>
      </c>
      <c r="C75" s="181">
        <v>23086.743780000001</v>
      </c>
      <c r="D75" s="174">
        <v>22973.819579999999</v>
      </c>
      <c r="E75" s="220">
        <f t="shared" si="63"/>
        <v>99.510869956040196</v>
      </c>
      <c r="F75" s="221">
        <f t="shared" si="64"/>
        <v>116.90252812159494</v>
      </c>
      <c r="G75" s="174">
        <v>19652.115269999998</v>
      </c>
    </row>
    <row r="76" ht="15.75">
      <c r="A76" s="233"/>
      <c r="B76" s="187" t="s">
        <v>15</v>
      </c>
      <c r="C76" s="181">
        <v>23086.743780000001</v>
      </c>
      <c r="D76" s="174">
        <v>22988.63175</v>
      </c>
      <c r="E76" s="220">
        <f t="shared" si="63"/>
        <v>99.575028722391792</v>
      </c>
      <c r="F76" s="221">
        <f t="shared" si="64"/>
        <v>116.62846810494885</v>
      </c>
      <c r="G76" s="174">
        <v>19710.995200000001</v>
      </c>
    </row>
    <row r="77" ht="15.75">
      <c r="A77" s="233"/>
      <c r="B77" s="187" t="s">
        <v>110</v>
      </c>
      <c r="C77" s="181">
        <v>20388.503779999999</v>
      </c>
      <c r="D77" s="174">
        <v>20448.290779999999</v>
      </c>
      <c r="E77" s="220">
        <f t="shared" si="63"/>
        <v>100.29323878125204</v>
      </c>
      <c r="F77" s="221">
        <f t="shared" si="64"/>
        <v>121.99530191723944</v>
      </c>
      <c r="G77" s="181">
        <v>16761.539550000001</v>
      </c>
    </row>
    <row r="78" ht="15.75">
      <c r="A78" s="233"/>
      <c r="B78" s="187" t="s">
        <v>79</v>
      </c>
      <c r="C78" s="181">
        <v>0</v>
      </c>
      <c r="D78" s="174">
        <v>59.786999999999999</v>
      </c>
      <c r="E78" s="220" t="s">
        <v>68</v>
      </c>
      <c r="F78" s="221">
        <f t="shared" si="64"/>
        <v>254.93424208583258</v>
      </c>
      <c r="G78" s="174">
        <v>23.451930000000001</v>
      </c>
    </row>
    <row r="79" ht="15.75">
      <c r="A79" s="233"/>
      <c r="B79" s="187" t="s">
        <v>86</v>
      </c>
      <c r="C79" s="174">
        <v>14632.196</v>
      </c>
      <c r="D79" s="174">
        <v>14632.196</v>
      </c>
      <c r="E79" s="220">
        <f t="shared" ref="E79:E100" si="65">D79/C79*100</f>
        <v>100</v>
      </c>
      <c r="F79" s="221">
        <f t="shared" ref="F79:F100" si="66">D79/G79*100</f>
        <v>107.51797937096212</v>
      </c>
      <c r="G79" s="174">
        <v>13609.069</v>
      </c>
    </row>
    <row r="80" ht="15.75">
      <c r="A80" s="233"/>
      <c r="B80" s="187" t="s">
        <v>77</v>
      </c>
      <c r="C80" s="181">
        <f>C76-C77</f>
        <v>2698.2400000000016</v>
      </c>
      <c r="D80" s="174">
        <f>D76-D77</f>
        <v>2540.3409700000011</v>
      </c>
      <c r="E80" s="220">
        <f t="shared" si="65"/>
        <v>94.148073188448762</v>
      </c>
      <c r="F80" s="221">
        <f t="shared" si="66"/>
        <v>86.129146237543907</v>
      </c>
      <c r="G80" s="174">
        <f>G76-G77</f>
        <v>2949.4556499999999</v>
      </c>
    </row>
    <row r="81" ht="15.75">
      <c r="A81" s="233"/>
      <c r="B81" s="188" t="s">
        <v>11</v>
      </c>
      <c r="C81" s="174">
        <f>C76-C75</f>
        <v>0</v>
      </c>
      <c r="D81" s="176">
        <f>D76-D75</f>
        <v>14.812170000001061</v>
      </c>
      <c r="E81" s="220" t="s">
        <v>68</v>
      </c>
      <c r="F81" s="221">
        <f t="shared" si="66"/>
        <v>25.156568630432069</v>
      </c>
      <c r="G81" s="174">
        <f>G76-G75</f>
        <v>58.879930000002787</v>
      </c>
    </row>
    <row r="82" ht="18" customHeight="1">
      <c r="A82" s="233"/>
      <c r="B82" s="187" t="s">
        <v>18</v>
      </c>
      <c r="C82" s="174">
        <v>7.6630000000000003</v>
      </c>
      <c r="D82" s="174">
        <v>6.2499399999999996</v>
      </c>
      <c r="E82" s="220">
        <f t="shared" si="65"/>
        <v>81.559963460785596</v>
      </c>
      <c r="F82" s="221">
        <f t="shared" si="66"/>
        <v>11.169790306173146</v>
      </c>
      <c r="G82" s="174">
        <v>55.953960000000002</v>
      </c>
    </row>
    <row r="83" ht="15.75">
      <c r="A83" s="233"/>
      <c r="B83" s="219" t="s">
        <v>23</v>
      </c>
      <c r="C83" s="106"/>
      <c r="D83" s="106"/>
      <c r="E83" s="183"/>
      <c r="F83" s="184"/>
      <c r="G83" s="106"/>
    </row>
    <row r="84" ht="15.75">
      <c r="A84" s="233"/>
      <c r="B84" s="187" t="s">
        <v>9</v>
      </c>
      <c r="C84" s="181">
        <v>13417.747789999999</v>
      </c>
      <c r="D84" s="174">
        <v>13276.875690000001</v>
      </c>
      <c r="E84" s="220">
        <f t="shared" si="65"/>
        <v>98.950106216000066</v>
      </c>
      <c r="F84" s="221">
        <f t="shared" si="66"/>
        <v>97.319579503440906</v>
      </c>
      <c r="G84" s="174">
        <v>13642.55349</v>
      </c>
    </row>
    <row r="85" ht="19.5" customHeight="1">
      <c r="A85" s="233"/>
      <c r="B85" s="187" t="s">
        <v>15</v>
      </c>
      <c r="C85" s="181">
        <v>13417.747789999999</v>
      </c>
      <c r="D85" s="174">
        <v>13377.70982</v>
      </c>
      <c r="E85" s="220">
        <f t="shared" si="65"/>
        <v>99.701604392729465</v>
      </c>
      <c r="F85" s="221">
        <f t="shared" si="66"/>
        <v>97.174519252541771</v>
      </c>
      <c r="G85" s="174">
        <v>13766.68485</v>
      </c>
    </row>
    <row r="86" ht="15.75">
      <c r="A86" s="233"/>
      <c r="B86" s="187" t="s">
        <v>110</v>
      </c>
      <c r="C86" s="181">
        <v>11408.747789999999</v>
      </c>
      <c r="D86" s="174">
        <v>11404.690720000001</v>
      </c>
      <c r="E86" s="220">
        <f t="shared" si="65"/>
        <v>99.964438954434982</v>
      </c>
      <c r="F86" s="221">
        <f t="shared" si="66"/>
        <v>96.156012574839409</v>
      </c>
      <c r="G86" s="174">
        <v>11860.61112</v>
      </c>
    </row>
    <row r="87" ht="15.75">
      <c r="A87" s="233"/>
      <c r="B87" s="187" t="s">
        <v>79</v>
      </c>
      <c r="C87" s="181">
        <v>62</v>
      </c>
      <c r="D87" s="174">
        <v>57.942929999999997</v>
      </c>
      <c r="E87" s="220">
        <f t="shared" si="65"/>
        <v>93.456338709677411</v>
      </c>
      <c r="F87" s="221">
        <f t="shared" si="66"/>
        <v>127.66288919073443</v>
      </c>
      <c r="G87" s="174">
        <v>45.387450000000001</v>
      </c>
    </row>
    <row r="88" ht="18" customHeight="1">
      <c r="A88" s="233"/>
      <c r="B88" s="187" t="s">
        <v>86</v>
      </c>
      <c r="C88" s="181">
        <v>9107.1209999999992</v>
      </c>
      <c r="D88" s="174">
        <v>9107.1209999999992</v>
      </c>
      <c r="E88" s="220">
        <f t="shared" si="65"/>
        <v>100</v>
      </c>
      <c r="F88" s="221">
        <f t="shared" si="66"/>
        <v>104.91879068616461</v>
      </c>
      <c r="G88" s="174">
        <v>8680.1620000000003</v>
      </c>
    </row>
    <row r="89" ht="15.75">
      <c r="A89" s="233"/>
      <c r="B89" s="187" t="s">
        <v>77</v>
      </c>
      <c r="C89" s="174">
        <f>SUM(C85-C86)</f>
        <v>2009</v>
      </c>
      <c r="D89" s="174">
        <f>SUM(D85-D86)</f>
        <v>1973.0190999999995</v>
      </c>
      <c r="E89" s="220">
        <f t="shared" si="65"/>
        <v>98.209014435042292</v>
      </c>
      <c r="F89" s="221">
        <f t="shared" si="66"/>
        <v>103.51221303490708</v>
      </c>
      <c r="G89" s="174">
        <f>G85-G86</f>
        <v>1906.0737300000001</v>
      </c>
    </row>
    <row r="90" ht="15.75">
      <c r="A90" s="233"/>
      <c r="B90" s="188" t="s">
        <v>11</v>
      </c>
      <c r="C90" s="181">
        <f>C85-C84</f>
        <v>0</v>
      </c>
      <c r="D90" s="176">
        <f>D85-D84</f>
        <v>100.83412999999928</v>
      </c>
      <c r="E90" s="220" t="s">
        <v>68</v>
      </c>
      <c r="F90" s="221">
        <f t="shared" si="66"/>
        <v>81.231793480712497</v>
      </c>
      <c r="G90" s="174">
        <f>G85-G84</f>
        <v>124.1313599999994</v>
      </c>
    </row>
    <row r="91" ht="17.25" customHeight="1">
      <c r="A91" s="233"/>
      <c r="B91" s="187" t="s">
        <v>18</v>
      </c>
      <c r="C91" s="174">
        <v>30</v>
      </c>
      <c r="D91" s="174">
        <v>40.2258</v>
      </c>
      <c r="E91" s="220">
        <f t="shared" si="65"/>
        <v>134.08599999999998</v>
      </c>
      <c r="F91" s="221">
        <f t="shared" si="66"/>
        <v>81.910357946745165</v>
      </c>
      <c r="G91" s="174">
        <v>49.109540000000003</v>
      </c>
    </row>
    <row r="92" ht="15.75">
      <c r="A92" s="233"/>
      <c r="B92" s="219" t="s">
        <v>24</v>
      </c>
      <c r="C92" s="106"/>
      <c r="D92" s="106"/>
      <c r="E92" s="183"/>
      <c r="F92" s="184"/>
      <c r="G92" s="106"/>
    </row>
    <row r="93" ht="15.75">
      <c r="A93" s="233"/>
      <c r="B93" s="187" t="s">
        <v>9</v>
      </c>
      <c r="C93" s="181">
        <v>13373.41633</v>
      </c>
      <c r="D93" s="174">
        <v>13313.029790000001</v>
      </c>
      <c r="E93" s="220">
        <f t="shared" si="65"/>
        <v>99.548458385576936</v>
      </c>
      <c r="F93" s="221">
        <f t="shared" si="66"/>
        <v>104.76885768956114</v>
      </c>
      <c r="G93" s="174">
        <v>12707.048720000001</v>
      </c>
    </row>
    <row r="94" ht="15.75">
      <c r="A94" s="233"/>
      <c r="B94" s="187" t="s">
        <v>15</v>
      </c>
      <c r="C94" s="181">
        <v>13373.41633</v>
      </c>
      <c r="D94" s="174">
        <v>13341.29142</v>
      </c>
      <c r="E94" s="220">
        <f t="shared" si="65"/>
        <v>99.759785314333357</v>
      </c>
      <c r="F94" s="221">
        <f t="shared" si="66"/>
        <v>104.33429029350548</v>
      </c>
      <c r="G94" s="174">
        <v>12787.06299</v>
      </c>
    </row>
    <row r="95" ht="15.75">
      <c r="A95" s="233"/>
      <c r="B95" s="187" t="s">
        <v>110</v>
      </c>
      <c r="C95" s="181">
        <v>11521.41633</v>
      </c>
      <c r="D95" s="174">
        <v>11520.534669999999</v>
      </c>
      <c r="E95" s="220">
        <f t="shared" si="65"/>
        <v>99.992347642210405</v>
      </c>
      <c r="F95" s="221">
        <f t="shared" si="66"/>
        <v>105.73795120566875</v>
      </c>
      <c r="G95" s="174">
        <v>10895.364</v>
      </c>
    </row>
    <row r="96" ht="15.75">
      <c r="A96" s="233"/>
      <c r="B96" s="187" t="s">
        <v>79</v>
      </c>
      <c r="C96" s="181">
        <v>40</v>
      </c>
      <c r="D96" s="174">
        <v>39.118340000000003</v>
      </c>
      <c r="E96" s="220">
        <f t="shared" si="65"/>
        <v>97.795850000000002</v>
      </c>
      <c r="F96" s="221">
        <f>G96*100</f>
        <v>0</v>
      </c>
      <c r="G96" s="174">
        <v>0</v>
      </c>
    </row>
    <row r="97" ht="15.75">
      <c r="A97" s="233"/>
      <c r="B97" s="187" t="s">
        <v>86</v>
      </c>
      <c r="C97" s="174">
        <v>8340.5920000000006</v>
      </c>
      <c r="D97" s="174">
        <v>8340.5920000000006</v>
      </c>
      <c r="E97" s="220">
        <f t="shared" si="65"/>
        <v>100</v>
      </c>
      <c r="F97" s="221">
        <f t="shared" ref="F97:F98" si="67">D97/G97*100</f>
        <v>104.57701349750175</v>
      </c>
      <c r="G97" s="174">
        <v>7975.5500000000002</v>
      </c>
    </row>
    <row r="98" ht="15.75">
      <c r="A98" s="233"/>
      <c r="B98" s="187" t="s">
        <v>77</v>
      </c>
      <c r="C98" s="181">
        <f>C94-C95</f>
        <v>1852</v>
      </c>
      <c r="D98" s="174">
        <f>D94-D95</f>
        <v>1820.7567500000005</v>
      </c>
      <c r="E98" s="220">
        <f t="shared" si="65"/>
        <v>98.31299946004323</v>
      </c>
      <c r="F98" s="221">
        <f t="shared" si="67"/>
        <v>96.249813507591909</v>
      </c>
      <c r="G98" s="174">
        <f>G94-G95</f>
        <v>1891.6989900000008</v>
      </c>
    </row>
    <row r="99" ht="15.75">
      <c r="A99" s="233"/>
      <c r="B99" s="188" t="s">
        <v>11</v>
      </c>
      <c r="C99" s="181">
        <f>C94-C93</f>
        <v>0</v>
      </c>
      <c r="D99" s="176">
        <f>D94-D93</f>
        <v>28.261629999999059</v>
      </c>
      <c r="E99" s="220" t="s">
        <v>68</v>
      </c>
      <c r="F99" s="221">
        <f t="shared" si="66"/>
        <v>35.320737163507424</v>
      </c>
      <c r="G99" s="174">
        <f>G94-G93</f>
        <v>80.014269999999669</v>
      </c>
    </row>
    <row r="100" ht="15.75">
      <c r="A100" s="233"/>
      <c r="B100" s="187" t="s">
        <v>18</v>
      </c>
      <c r="C100" s="174">
        <v>14</v>
      </c>
      <c r="D100" s="174">
        <v>15.539999999999999</v>
      </c>
      <c r="E100" s="220">
        <f t="shared" si="65"/>
        <v>110.99999999999999</v>
      </c>
      <c r="F100" s="221">
        <f t="shared" si="66"/>
        <v>35.479800372469406</v>
      </c>
      <c r="G100" s="174">
        <v>43.799570000000003</v>
      </c>
    </row>
    <row r="101" ht="15.75">
      <c r="A101" s="233"/>
      <c r="B101" s="186" t="s">
        <v>25</v>
      </c>
      <c r="C101" s="106"/>
      <c r="D101" s="40"/>
      <c r="E101" s="159"/>
      <c r="F101" s="160"/>
      <c r="G101" s="40"/>
    </row>
    <row r="102" ht="15.75">
      <c r="A102" s="233"/>
      <c r="B102" s="187" t="s">
        <v>9</v>
      </c>
      <c r="C102" s="181">
        <v>10968</v>
      </c>
      <c r="D102" s="174">
        <v>10416.044599999999</v>
      </c>
      <c r="E102" s="220">
        <f t="shared" ref="E102:E111" si="68">D102/C102*100</f>
        <v>94.96758388037928</v>
      </c>
      <c r="F102" s="221">
        <f t="shared" ref="F102:F111" si="69">D102/G102*100</f>
        <v>106.75998096822894</v>
      </c>
      <c r="G102" s="174">
        <v>9756.5066100000004</v>
      </c>
    </row>
    <row r="103" ht="15.75">
      <c r="A103" s="233"/>
      <c r="B103" s="187" t="s">
        <v>15</v>
      </c>
      <c r="C103" s="181">
        <v>10968</v>
      </c>
      <c r="D103" s="174">
        <v>10664.066339999999</v>
      </c>
      <c r="E103" s="220">
        <f t="shared" si="68"/>
        <v>97.228905361050323</v>
      </c>
      <c r="F103" s="221">
        <f t="shared" si="69"/>
        <v>107.93417122488422</v>
      </c>
      <c r="G103" s="174">
        <v>9880.1577099999995</v>
      </c>
    </row>
    <row r="104" ht="15.75">
      <c r="A104" s="233"/>
      <c r="B104" s="187" t="s">
        <v>111</v>
      </c>
      <c r="C104" s="181">
        <v>7204</v>
      </c>
      <c r="D104" s="174">
        <v>7204.1045999999997</v>
      </c>
      <c r="E104" s="220">
        <f t="shared" si="68"/>
        <v>100.00145197112715</v>
      </c>
      <c r="F104" s="221">
        <f t="shared" si="69"/>
        <v>103.659517490773</v>
      </c>
      <c r="G104" s="174">
        <v>6949.7763199999999</v>
      </c>
    </row>
    <row r="105" ht="15.75">
      <c r="A105" s="233"/>
      <c r="B105" s="187" t="s">
        <v>126</v>
      </c>
      <c r="C105" s="174">
        <v>1616</v>
      </c>
      <c r="D105" s="174">
        <v>1615.6222600000001</v>
      </c>
      <c r="E105" s="220">
        <f t="shared" si="68"/>
        <v>99.976625000000013</v>
      </c>
      <c r="F105" s="221">
        <f t="shared" si="69"/>
        <v>83.992533064793832</v>
      </c>
      <c r="G105" s="174">
        <v>1923.5308199999999</v>
      </c>
    </row>
    <row r="106" ht="15.75">
      <c r="A106" s="233"/>
      <c r="B106" s="187" t="s">
        <v>95</v>
      </c>
      <c r="C106" s="174">
        <v>80</v>
      </c>
      <c r="D106" s="174">
        <v>80.471339999999998</v>
      </c>
      <c r="E106" s="220">
        <f t="shared" si="68"/>
        <v>100.589175</v>
      </c>
      <c r="F106" s="221">
        <f t="shared" si="69"/>
        <v>25.256409330937561</v>
      </c>
      <c r="G106" s="174">
        <v>318.61750000000001</v>
      </c>
    </row>
    <row r="107" ht="15.75">
      <c r="A107" s="233"/>
      <c r="B107" s="187" t="s">
        <v>96</v>
      </c>
      <c r="C107" s="174">
        <v>171</v>
      </c>
      <c r="D107" s="174">
        <v>171</v>
      </c>
      <c r="E107" s="220">
        <f t="shared" si="68"/>
        <v>100</v>
      </c>
      <c r="F107" s="221">
        <f t="shared" si="69"/>
        <v>108.22784810126582</v>
      </c>
      <c r="G107" s="174">
        <v>158</v>
      </c>
    </row>
    <row r="108" ht="15.75">
      <c r="A108" s="233"/>
      <c r="B108" s="187" t="s">
        <v>97</v>
      </c>
      <c r="C108" s="174">
        <v>5337</v>
      </c>
      <c r="D108" s="174">
        <v>5337.0110000000004</v>
      </c>
      <c r="E108" s="220">
        <f t="shared" si="68"/>
        <v>100.00020610830056</v>
      </c>
      <c r="F108" s="221">
        <f t="shared" si="69"/>
        <v>117.30653583106137</v>
      </c>
      <c r="G108" s="174">
        <v>4549.6279999999997</v>
      </c>
    </row>
    <row r="109" ht="15.75">
      <c r="A109" s="233"/>
      <c r="B109" s="187" t="s">
        <v>98</v>
      </c>
      <c r="C109" s="181">
        <f>C103-C104</f>
        <v>3764</v>
      </c>
      <c r="D109" s="174">
        <f>D103-D104</f>
        <v>3459.9617399999997</v>
      </c>
      <c r="E109" s="220">
        <f t="shared" si="68"/>
        <v>91.922469181721567</v>
      </c>
      <c r="F109" s="221">
        <f t="shared" si="69"/>
        <v>118.07206228538054</v>
      </c>
      <c r="G109" s="174">
        <f>G103-G104</f>
        <v>2930.3813899999996</v>
      </c>
    </row>
    <row r="110" ht="15.75">
      <c r="A110" s="233"/>
      <c r="B110" s="188" t="s">
        <v>11</v>
      </c>
      <c r="C110" s="181">
        <f>C103-C102</f>
        <v>0</v>
      </c>
      <c r="D110" s="176">
        <f>D103-D102</f>
        <v>248.02174000000014</v>
      </c>
      <c r="E110" s="220" t="s">
        <v>68</v>
      </c>
      <c r="F110" s="221">
        <f t="shared" si="69"/>
        <v>200.58191152363537</v>
      </c>
      <c r="G110" s="176">
        <f>G103-G102</f>
        <v>123.65109999999913</v>
      </c>
    </row>
    <row r="111" ht="16.5">
      <c r="A111" s="233"/>
      <c r="B111" s="238" t="s">
        <v>18</v>
      </c>
      <c r="C111" s="185">
        <v>36</v>
      </c>
      <c r="D111" s="212">
        <v>251.15905000000001</v>
      </c>
      <c r="E111" s="239">
        <f t="shared" si="68"/>
        <v>697.66402777777785</v>
      </c>
      <c r="F111" s="240">
        <f t="shared" si="69"/>
        <v>179.94201368885606</v>
      </c>
      <c r="G111" s="212">
        <v>139.57776999999999</v>
      </c>
    </row>
    <row r="112" ht="12.75">
      <c r="B112" s="78"/>
      <c r="C112" s="78"/>
      <c r="D112" s="78"/>
      <c r="E112" s="78"/>
      <c r="F112" s="78"/>
      <c r="G112" s="78"/>
    </row>
    <row r="113" ht="15.75">
      <c r="B113" s="248" t="s">
        <v>117</v>
      </c>
      <c r="C113" s="78"/>
      <c r="D113" s="78"/>
      <c r="E113" s="78"/>
      <c r="F113" s="78"/>
      <c r="G113" s="78"/>
    </row>
    <row r="114" ht="15.75">
      <c r="B114" s="248" t="s">
        <v>99</v>
      </c>
      <c r="C114" s="78"/>
      <c r="D114" s="78"/>
      <c r="E114" s="78"/>
      <c r="F114" s="78"/>
      <c r="G114" s="78"/>
    </row>
    <row r="115" ht="15.75">
      <c r="B115" s="248" t="s">
        <v>100</v>
      </c>
      <c r="C115" s="78"/>
      <c r="D115" s="78"/>
      <c r="E115" s="78"/>
      <c r="F115" s="78"/>
      <c r="G115" s="78"/>
    </row>
    <row r="116" ht="15.75">
      <c r="B116" s="248" t="s">
        <v>101</v>
      </c>
      <c r="C116" s="78"/>
      <c r="D116" s="78"/>
      <c r="E116" s="78"/>
      <c r="F116" s="78"/>
      <c r="G116" s="78"/>
    </row>
    <row r="117" ht="15.75">
      <c r="B117" s="248" t="s">
        <v>102</v>
      </c>
      <c r="C117" s="78"/>
      <c r="D117" s="78"/>
      <c r="E117" s="78"/>
      <c r="F117" s="78"/>
      <c r="G117" s="78"/>
    </row>
    <row r="118" ht="15.75">
      <c r="B118" s="248" t="s">
        <v>103</v>
      </c>
    </row>
    <row r="119" ht="15.75">
      <c r="B119" s="248" t="s">
        <v>104</v>
      </c>
    </row>
    <row r="120" ht="15.75">
      <c r="B120" s="248" t="s">
        <v>105</v>
      </c>
    </row>
    <row r="122" ht="15.75">
      <c r="B122" s="248" t="s">
        <v>118</v>
      </c>
    </row>
    <row r="123" ht="15.75">
      <c r="B123" s="248" t="s">
        <v>127</v>
      </c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71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0" man="1" max="255"/>
  </rowBreaks>
  <colBreaks count="1" manualBreakCount="1">
    <brk id="6" man="1" max="65535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3" zoomScale="100" workbookViewId="0">
      <selection activeCell="D8" activeCellId="0" sqref="D8"/>
    </sheetView>
  </sheetViews>
  <sheetFormatPr baseColWidth="8" defaultColWidth="9.1406200000000002" defaultRowHeight="12.75" customHeight="1"/>
  <cols>
    <col customWidth="1" min="2" max="2" width="46"/>
    <col customWidth="1" min="3" max="3" width="13.710900000000001"/>
    <col customWidth="1" min="4" max="4" width="13.140599999999999"/>
    <col customWidth="1" min="5" max="5" width="12"/>
    <col customWidth="1" min="6" max="6" width="12.710900000000001"/>
    <col customWidth="1" min="7" max="7" width="10.425800000000001"/>
  </cols>
  <sheetData>
    <row r="1" ht="20.25">
      <c r="A1" s="248"/>
      <c r="B1" s="82" t="s">
        <v>107</v>
      </c>
      <c r="C1" s="85"/>
      <c r="D1" s="85"/>
      <c r="E1" s="85"/>
      <c r="F1" s="85"/>
      <c r="G1" s="213"/>
    </row>
    <row r="2" ht="21">
      <c r="A2" s="248"/>
      <c r="B2" s="82" t="s">
        <v>128</v>
      </c>
      <c r="C2" s="86"/>
      <c r="D2" s="86"/>
      <c r="E2" s="86"/>
      <c r="F2" s="86"/>
      <c r="G2" s="213"/>
    </row>
    <row r="3" ht="15.75">
      <c r="A3" s="248"/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  <c r="G3" s="3"/>
    </row>
    <row r="4" ht="15.75">
      <c r="A4" s="248"/>
      <c r="B4" s="168" t="s">
        <v>6</v>
      </c>
      <c r="C4" s="141" t="s">
        <v>124</v>
      </c>
      <c r="D4" s="141" t="s">
        <v>129</v>
      </c>
      <c r="E4" s="141" t="s">
        <v>40</v>
      </c>
      <c r="F4" s="142" t="s">
        <v>125</v>
      </c>
      <c r="G4" s="3"/>
    </row>
    <row r="5" ht="15.75" customHeight="1">
      <c r="A5" s="248"/>
      <c r="B5" s="169"/>
      <c r="C5" s="163" t="s">
        <v>74</v>
      </c>
      <c r="D5" s="163" t="s">
        <v>74</v>
      </c>
      <c r="E5" s="163"/>
      <c r="F5" s="143"/>
      <c r="G5" s="3"/>
    </row>
    <row r="6" ht="15.75">
      <c r="A6" s="248"/>
      <c r="B6" s="219" t="s">
        <v>8</v>
      </c>
      <c r="C6" s="254"/>
      <c r="D6" s="254"/>
      <c r="E6" s="255"/>
      <c r="F6" s="256"/>
      <c r="G6" s="254"/>
    </row>
    <row r="7" ht="15.75">
      <c r="A7" s="248"/>
      <c r="B7" s="187" t="s">
        <v>9</v>
      </c>
      <c r="C7" s="174">
        <v>80281.5</v>
      </c>
      <c r="D7" s="174">
        <v>36462.25</v>
      </c>
      <c r="E7" s="220">
        <f t="shared" ref="E7:E13" si="70">D7/C7*100</f>
        <v>45.417997919819634</v>
      </c>
      <c r="F7" s="221">
        <f t="shared" ref="F7:F13" si="71">D7/G7*100</f>
        <v>92.902541158305482</v>
      </c>
      <c r="G7" s="174">
        <v>39247.849999999999</v>
      </c>
    </row>
    <row r="8" ht="15.75">
      <c r="A8" s="248"/>
      <c r="B8" s="187" t="s">
        <v>10</v>
      </c>
      <c r="C8" s="174">
        <v>80281.5</v>
      </c>
      <c r="D8" s="174">
        <v>39086.959999999999</v>
      </c>
      <c r="E8" s="220">
        <f t="shared" si="70"/>
        <v>48.687381277131095</v>
      </c>
      <c r="F8" s="221">
        <f t="shared" si="71"/>
        <v>98.470676054145187</v>
      </c>
      <c r="G8" s="174">
        <v>39694.010000000002</v>
      </c>
    </row>
    <row r="9" ht="15.75">
      <c r="A9" s="248"/>
      <c r="B9" s="187" t="s">
        <v>75</v>
      </c>
      <c r="C9" s="174">
        <v>64359</v>
      </c>
      <c r="D9" s="174">
        <v>32002.310000000001</v>
      </c>
      <c r="E9" s="220">
        <f t="shared" si="70"/>
        <v>49.724684970245029</v>
      </c>
      <c r="F9" s="221">
        <f t="shared" si="71"/>
        <v>98.05912109212818</v>
      </c>
      <c r="G9" s="174">
        <v>32635.73</v>
      </c>
    </row>
    <row r="10" ht="15.75">
      <c r="A10" s="248"/>
      <c r="B10" s="187" t="s">
        <v>76</v>
      </c>
      <c r="C10" s="174">
        <v>3330</v>
      </c>
      <c r="D10" s="174">
        <v>1712.0609999999999</v>
      </c>
      <c r="E10" s="220">
        <f>D10/C10*100</f>
        <v>51.413243243243244</v>
      </c>
      <c r="F10" s="221">
        <f>D10/G10*100</f>
        <v>94.052232287552258</v>
      </c>
      <c r="G10" s="174">
        <v>1820.3299999999999</v>
      </c>
    </row>
    <row r="11" ht="15.75">
      <c r="A11" s="248"/>
      <c r="B11" s="187" t="s">
        <v>77</v>
      </c>
      <c r="C11" s="174">
        <f>C8-C9</f>
        <v>15922.5</v>
      </c>
      <c r="D11" s="174">
        <f>D8-D9</f>
        <v>7084.6499999999978</v>
      </c>
      <c r="E11" s="220">
        <f t="shared" si="70"/>
        <v>44.494583137070173</v>
      </c>
      <c r="F11" s="221">
        <f t="shared" si="71"/>
        <v>100.37360376749002</v>
      </c>
      <c r="G11" s="174">
        <f>G8-G9</f>
        <v>7058.2800000000025</v>
      </c>
    </row>
    <row r="12" ht="15.75">
      <c r="A12" s="248"/>
      <c r="B12" s="188" t="s">
        <v>11</v>
      </c>
      <c r="C12" s="174">
        <f>C8-C7</f>
        <v>0</v>
      </c>
      <c r="D12" s="176">
        <f>D8-D7</f>
        <v>2624.7099999999991</v>
      </c>
      <c r="E12" s="220" t="s">
        <v>68</v>
      </c>
      <c r="F12" s="221">
        <f t="shared" si="71"/>
        <v>588.28895463510366</v>
      </c>
      <c r="G12" s="174">
        <f>G8-G7</f>
        <v>446.16000000000349</v>
      </c>
    </row>
    <row r="13" ht="15" customHeight="1">
      <c r="A13" s="248"/>
      <c r="B13" s="187" t="s">
        <v>13</v>
      </c>
      <c r="C13" s="174">
        <v>890.28999999999996</v>
      </c>
      <c r="D13" s="174">
        <v>656.58000000000004</v>
      </c>
      <c r="E13" s="220">
        <f t="shared" si="70"/>
        <v>73.749003133810348</v>
      </c>
      <c r="F13" s="221">
        <f t="shared" si="71"/>
        <v>94.578087637924583</v>
      </c>
      <c r="G13" s="174">
        <v>694.22000000000003</v>
      </c>
    </row>
    <row r="14" ht="15.75">
      <c r="A14" s="248"/>
      <c r="B14" s="219" t="s">
        <v>14</v>
      </c>
      <c r="C14" s="176"/>
      <c r="D14" s="176"/>
      <c r="E14" s="246"/>
      <c r="F14" s="247"/>
      <c r="G14" s="176"/>
    </row>
    <row r="15" ht="15.75">
      <c r="A15" s="248"/>
      <c r="B15" s="187" t="s">
        <v>9</v>
      </c>
      <c r="C15" s="174">
        <v>15973</v>
      </c>
      <c r="D15" s="174">
        <v>8764.7388499999997</v>
      </c>
      <c r="E15" s="220">
        <f t="shared" ref="E15:E78" si="72">D15/C15*100</f>
        <v>54.872214674763661</v>
      </c>
      <c r="F15" s="221">
        <f t="shared" ref="F15:F78" si="73">D15/G15*100</f>
        <v>107.76226311370665</v>
      </c>
      <c r="G15" s="174">
        <v>8133.4027299999998</v>
      </c>
    </row>
    <row r="16" ht="15.75">
      <c r="A16" s="248"/>
      <c r="B16" s="187" t="s">
        <v>15</v>
      </c>
      <c r="C16" s="174">
        <v>15973</v>
      </c>
      <c r="D16" s="174">
        <v>8731.3053799999998</v>
      </c>
      <c r="E16" s="220">
        <f t="shared" si="72"/>
        <v>54.662902272584986</v>
      </c>
      <c r="F16" s="221">
        <f t="shared" si="73"/>
        <v>107.47240937186304</v>
      </c>
      <c r="G16" s="174">
        <v>8124.2296800000004</v>
      </c>
    </row>
    <row r="17" ht="15.75">
      <c r="A17" s="248"/>
      <c r="B17" s="187" t="s">
        <v>78</v>
      </c>
      <c r="C17" s="174">
        <v>10556</v>
      </c>
      <c r="D17" s="174">
        <v>5082.1409999999996</v>
      </c>
      <c r="E17" s="220">
        <f t="shared" si="72"/>
        <v>48.144571807502842</v>
      </c>
      <c r="F17" s="221">
        <f t="shared" si="73"/>
        <v>109.19941985388913</v>
      </c>
      <c r="G17" s="174">
        <v>4654</v>
      </c>
    </row>
    <row r="18" ht="12.75" customHeight="1">
      <c r="A18" s="248"/>
      <c r="B18" s="187" t="s">
        <v>79</v>
      </c>
      <c r="C18" s="174">
        <v>506.44184000000001</v>
      </c>
      <c r="D18" s="174">
        <v>0</v>
      </c>
      <c r="E18" s="220">
        <f t="shared" si="72"/>
        <v>0</v>
      </c>
      <c r="F18" s="221" t="s">
        <v>68</v>
      </c>
      <c r="G18" s="174">
        <v>0</v>
      </c>
    </row>
    <row r="19" ht="15.75">
      <c r="A19" s="248"/>
      <c r="B19" s="187" t="s">
        <v>80</v>
      </c>
      <c r="C19" s="174">
        <f>C16-C17</f>
        <v>5417</v>
      </c>
      <c r="D19" s="174">
        <f>D16-D17</f>
        <v>3649.1643800000002</v>
      </c>
      <c r="E19" s="220">
        <f t="shared" si="72"/>
        <v>67.365043012737686</v>
      </c>
      <c r="F19" s="221">
        <f t="shared" si="73"/>
        <v>105.15627830144084</v>
      </c>
      <c r="G19" s="174">
        <f>G16-G17</f>
        <v>3470.2296800000004</v>
      </c>
    </row>
    <row r="20" ht="15.75">
      <c r="A20" s="248"/>
      <c r="B20" s="188" t="s">
        <v>11</v>
      </c>
      <c r="C20" s="174">
        <f>C16-C15</f>
        <v>0</v>
      </c>
      <c r="D20" s="176">
        <f>D16-D15</f>
        <v>-33.433469999999943</v>
      </c>
      <c r="E20" s="220" t="s">
        <v>68</v>
      </c>
      <c r="F20" s="221">
        <f t="shared" si="73"/>
        <v>364.47495653029313</v>
      </c>
      <c r="G20" s="174">
        <f>G16-G15</f>
        <v>-9.1730499999994208</v>
      </c>
    </row>
    <row r="21" ht="15.75">
      <c r="A21" s="248"/>
      <c r="B21" s="187" t="s">
        <v>13</v>
      </c>
      <c r="C21" s="174">
        <v>256</v>
      </c>
      <c r="D21" s="174">
        <v>180.13876999999999</v>
      </c>
      <c r="E21" s="220">
        <f t="shared" si="72"/>
        <v>70.366707031250002</v>
      </c>
      <c r="F21" s="221">
        <f t="shared" si="73"/>
        <v>103.61812290698043</v>
      </c>
      <c r="G21" s="174">
        <v>173.84871000000001</v>
      </c>
    </row>
    <row r="22" ht="15.75">
      <c r="A22" s="248"/>
      <c r="B22" s="219" t="s">
        <v>16</v>
      </c>
      <c r="C22" s="106"/>
      <c r="D22" s="106"/>
      <c r="E22" s="183"/>
      <c r="F22" s="184"/>
      <c r="G22" s="106"/>
    </row>
    <row r="23" ht="15.75">
      <c r="A23" s="248"/>
      <c r="B23" s="187" t="s">
        <v>9</v>
      </c>
      <c r="C23" s="174">
        <v>26596.088</v>
      </c>
      <c r="D23" s="174">
        <v>13287.840539999999</v>
      </c>
      <c r="E23" s="220">
        <f t="shared" si="72"/>
        <v>49.961635485639839</v>
      </c>
      <c r="F23" s="221">
        <f t="shared" si="73"/>
        <v>108.84487001242408</v>
      </c>
      <c r="G23" s="174">
        <v>12208.054029999999</v>
      </c>
    </row>
    <row r="24" ht="15" customHeight="1">
      <c r="A24" s="248"/>
      <c r="B24" s="187" t="s">
        <v>15</v>
      </c>
      <c r="C24" s="174">
        <v>26734.088</v>
      </c>
      <c r="D24" s="174">
        <v>13315.98352</v>
      </c>
      <c r="E24" s="220">
        <f t="shared" si="72"/>
        <v>49.809006089902894</v>
      </c>
      <c r="F24" s="221">
        <f t="shared" si="73"/>
        <v>106.33188531021949</v>
      </c>
      <c r="G24" s="174">
        <v>12523.039049999999</v>
      </c>
    </row>
    <row r="25" ht="15.75">
      <c r="A25" s="248"/>
      <c r="B25" s="187" t="s">
        <v>130</v>
      </c>
      <c r="C25" s="174">
        <v>19863.088</v>
      </c>
      <c r="D25" s="174">
        <v>9481.0879999999997</v>
      </c>
      <c r="E25" s="220">
        <f t="shared" si="72"/>
        <v>47.732195517635525</v>
      </c>
      <c r="F25" s="221">
        <f t="shared" si="73"/>
        <v>107.948172606171</v>
      </c>
      <c r="G25" s="174">
        <v>8783</v>
      </c>
    </row>
    <row r="26" ht="15.75">
      <c r="A26" s="248"/>
      <c r="B26" s="187" t="s">
        <v>82</v>
      </c>
      <c r="C26" s="174">
        <v>955.94754999999998</v>
      </c>
      <c r="D26" s="174">
        <v>540.755</v>
      </c>
      <c r="E26" s="220">
        <f t="shared" si="72"/>
        <v>56.567434060582087</v>
      </c>
      <c r="F26" s="221" t="s">
        <v>68</v>
      </c>
      <c r="G26" s="174">
        <v>0</v>
      </c>
    </row>
    <row r="27" ht="15.75">
      <c r="A27" s="248"/>
      <c r="B27" s="187" t="s">
        <v>131</v>
      </c>
      <c r="C27" s="174">
        <v>0</v>
      </c>
      <c r="D27" s="174">
        <v>0</v>
      </c>
      <c r="E27" s="220" t="s">
        <v>68</v>
      </c>
      <c r="F27" s="221">
        <f t="shared" si="73"/>
        <v>0</v>
      </c>
      <c r="G27" s="174">
        <v>110</v>
      </c>
    </row>
    <row r="28" ht="15" customHeight="1">
      <c r="A28" s="248"/>
      <c r="B28" s="187" t="s">
        <v>84</v>
      </c>
      <c r="C28" s="174">
        <v>2879</v>
      </c>
      <c r="D28" s="174">
        <v>1080</v>
      </c>
      <c r="E28" s="220">
        <f>D28/C28</f>
        <v>0.37513025356026397</v>
      </c>
      <c r="F28" s="221">
        <f t="shared" si="73"/>
        <v>110.99691675231244</v>
      </c>
      <c r="G28" s="174">
        <v>973</v>
      </c>
    </row>
    <row r="29" ht="15.75">
      <c r="A29" s="248"/>
      <c r="B29" s="187" t="s">
        <v>77</v>
      </c>
      <c r="C29" s="174">
        <f>C24-C25</f>
        <v>6871</v>
      </c>
      <c r="D29" s="174">
        <f>D24-D25</f>
        <v>3834.89552</v>
      </c>
      <c r="E29" s="220">
        <f>D29/C29*100</f>
        <v>55.812771357880955</v>
      </c>
      <c r="F29" s="221">
        <f t="shared" si="73"/>
        <v>102.53624276997859</v>
      </c>
      <c r="G29" s="174">
        <f>G24-G25</f>
        <v>3740.0390499999994</v>
      </c>
    </row>
    <row r="30" ht="15.75">
      <c r="A30" s="248"/>
      <c r="B30" s="188" t="s">
        <v>11</v>
      </c>
      <c r="C30" s="174">
        <f>C24-C23</f>
        <v>138</v>
      </c>
      <c r="D30" s="176">
        <f>D24-D23</f>
        <v>28.142980000000534</v>
      </c>
      <c r="E30" s="220">
        <f t="shared" si="72"/>
        <v>20.39346376811633</v>
      </c>
      <c r="F30" s="221">
        <f t="shared" si="73"/>
        <v>8.934704259904338</v>
      </c>
      <c r="G30" s="174">
        <f>G24-G23</f>
        <v>314.98502000000008</v>
      </c>
    </row>
    <row r="31" ht="15.75">
      <c r="A31" s="248"/>
      <c r="B31" s="187" t="s">
        <v>13</v>
      </c>
      <c r="C31" s="174">
        <v>138</v>
      </c>
      <c r="D31" s="174">
        <v>210.70667</v>
      </c>
      <c r="E31" s="220">
        <f t="shared" si="72"/>
        <v>152.6859927536232</v>
      </c>
      <c r="F31" s="221">
        <f t="shared" si="73"/>
        <v>14863.829201879258</v>
      </c>
      <c r="G31" s="234">
        <v>1.4175800000000001</v>
      </c>
    </row>
    <row r="32" ht="15.75">
      <c r="A32" s="248"/>
      <c r="B32" s="235" t="s">
        <v>17</v>
      </c>
      <c r="C32" s="176"/>
      <c r="D32" s="176"/>
      <c r="E32" s="246"/>
      <c r="F32" s="256"/>
      <c r="G32" s="176"/>
    </row>
    <row r="33" ht="15.75">
      <c r="A33" s="248"/>
      <c r="B33" s="187" t="s">
        <v>9</v>
      </c>
      <c r="C33" s="174">
        <v>36593.114880000001</v>
      </c>
      <c r="D33" s="174">
        <v>17970.26626</v>
      </c>
      <c r="E33" s="220">
        <f t="shared" si="72"/>
        <v>49.108326303814231</v>
      </c>
      <c r="F33" s="221">
        <f t="shared" si="73"/>
        <v>105.33536689517324</v>
      </c>
      <c r="G33" s="174">
        <v>17060.049999999999</v>
      </c>
    </row>
    <row r="34" ht="12" customHeight="1">
      <c r="A34" s="248"/>
      <c r="B34" s="187" t="s">
        <v>15</v>
      </c>
      <c r="C34" s="174">
        <v>36593.114880000001</v>
      </c>
      <c r="D34" s="174">
        <v>18029.587390000001</v>
      </c>
      <c r="E34" s="220">
        <f t="shared" si="72"/>
        <v>49.270436389808644</v>
      </c>
      <c r="F34" s="221">
        <f t="shared" si="73"/>
        <v>104.1757182973265</v>
      </c>
      <c r="G34" s="174">
        <v>17306.900000000001</v>
      </c>
    </row>
    <row r="35" ht="15.75">
      <c r="A35" s="248"/>
      <c r="B35" s="187" t="s">
        <v>85</v>
      </c>
      <c r="C35" s="174">
        <v>30562.899270000002</v>
      </c>
      <c r="D35" s="174">
        <v>14426.62527</v>
      </c>
      <c r="E35" s="220">
        <f t="shared" si="72"/>
        <v>47.20306520187016</v>
      </c>
      <c r="F35" s="221">
        <f t="shared" si="73"/>
        <v>103.54676289938057</v>
      </c>
      <c r="G35" s="174">
        <v>13932.473470000001</v>
      </c>
    </row>
    <row r="36" ht="13.5" customHeight="1">
      <c r="A36" s="248"/>
      <c r="B36" s="187" t="s">
        <v>79</v>
      </c>
      <c r="C36" s="174">
        <v>81.361270000000005</v>
      </c>
      <c r="D36" s="174">
        <v>0</v>
      </c>
      <c r="E36" s="220">
        <f t="shared" si="72"/>
        <v>0</v>
      </c>
      <c r="F36" s="221">
        <f t="shared" si="73"/>
        <v>0</v>
      </c>
      <c r="G36" s="174">
        <v>100</v>
      </c>
    </row>
    <row r="37" ht="15.75">
      <c r="A37" s="248"/>
      <c r="B37" s="187" t="s">
        <v>86</v>
      </c>
      <c r="C37" s="174">
        <v>25921.838</v>
      </c>
      <c r="D37" s="174">
        <v>12186.564</v>
      </c>
      <c r="E37" s="220">
        <f t="shared" si="72"/>
        <v>47.012731118835013</v>
      </c>
      <c r="F37" s="221">
        <f t="shared" si="73"/>
        <v>104.24295199366324</v>
      </c>
      <c r="G37" s="174">
        <v>11690.540000000001</v>
      </c>
    </row>
    <row r="38" ht="15.75">
      <c r="A38" s="248"/>
      <c r="B38" s="187" t="s">
        <v>87</v>
      </c>
      <c r="C38" s="174">
        <v>302.06126999999998</v>
      </c>
      <c r="D38" s="174">
        <v>302.06126999999998</v>
      </c>
      <c r="E38" s="220">
        <f t="shared" si="72"/>
        <v>100</v>
      </c>
      <c r="F38" s="221">
        <f t="shared" si="73"/>
        <v>150.33159309212164</v>
      </c>
      <c r="G38" s="174">
        <v>200.93000000000001</v>
      </c>
    </row>
    <row r="39" ht="15.75">
      <c r="A39" s="248"/>
      <c r="B39" s="187" t="s">
        <v>77</v>
      </c>
      <c r="C39" s="174">
        <f>SUM(C34-C35)</f>
        <v>6030.2156099999993</v>
      </c>
      <c r="D39" s="174">
        <f>SUM(D34-D35)</f>
        <v>3602.9621200000001</v>
      </c>
      <c r="E39" s="220">
        <f t="shared" si="72"/>
        <v>59.748479209021198</v>
      </c>
      <c r="F39" s="221">
        <f t="shared" si="73"/>
        <v>106.77257566487897</v>
      </c>
      <c r="G39" s="174">
        <f>G34-G35</f>
        <v>3374.4265300000006</v>
      </c>
    </row>
    <row r="40" ht="12.75" customHeight="1">
      <c r="A40" s="248"/>
      <c r="B40" s="188" t="s">
        <v>11</v>
      </c>
      <c r="C40" s="174">
        <f>C34-C33</f>
        <v>0</v>
      </c>
      <c r="D40" s="176">
        <f>D34-D33</f>
        <v>59.321130000000267</v>
      </c>
      <c r="E40" s="220" t="s">
        <v>68</v>
      </c>
      <c r="F40" s="221">
        <f t="shared" si="73"/>
        <v>24.031245695766767</v>
      </c>
      <c r="G40" s="174">
        <v>246.84999999999999</v>
      </c>
    </row>
    <row r="41" ht="15.75">
      <c r="A41" s="248"/>
      <c r="B41" s="187" t="s">
        <v>18</v>
      </c>
      <c r="C41" s="174">
        <v>85</v>
      </c>
      <c r="D41" s="174">
        <v>228.36019999999999</v>
      </c>
      <c r="E41" s="220">
        <f t="shared" si="72"/>
        <v>268.65905882352939</v>
      </c>
      <c r="F41" s="221">
        <f t="shared" si="73"/>
        <v>135.94487438980832</v>
      </c>
      <c r="G41" s="174">
        <v>167.97999999999999</v>
      </c>
    </row>
    <row r="42" ht="15.75">
      <c r="A42" s="248"/>
      <c r="B42" s="219" t="s">
        <v>19</v>
      </c>
      <c r="C42" s="257"/>
      <c r="D42" s="257"/>
      <c r="E42" s="257"/>
      <c r="F42" s="258"/>
      <c r="G42" s="257"/>
    </row>
    <row r="43" ht="15.75">
      <c r="A43" s="248"/>
      <c r="B43" s="187" t="s">
        <v>9</v>
      </c>
      <c r="C43" s="181">
        <v>32713.723999999998</v>
      </c>
      <c r="D43" s="181">
        <v>15602.69627</v>
      </c>
      <c r="E43" s="220">
        <f t="shared" si="72"/>
        <v>47.694650324738333</v>
      </c>
      <c r="F43" s="221">
        <f t="shared" si="73"/>
        <v>106.28800345240074</v>
      </c>
      <c r="G43" s="181">
        <v>14679.639999999999</v>
      </c>
    </row>
    <row r="44" ht="15.75">
      <c r="A44" s="248"/>
      <c r="B44" s="187" t="s">
        <v>15</v>
      </c>
      <c r="C44" s="181">
        <v>32713.723999999998</v>
      </c>
      <c r="D44" s="181">
        <v>15566.88283</v>
      </c>
      <c r="E44" s="220">
        <f t="shared" si="72"/>
        <v>47.585175047634451</v>
      </c>
      <c r="F44" s="221">
        <f t="shared" si="73"/>
        <v>103.77908049455935</v>
      </c>
      <c r="G44" s="181">
        <v>15000.02</v>
      </c>
    </row>
    <row r="45" ht="15.75">
      <c r="A45" s="248"/>
      <c r="B45" s="187" t="s">
        <v>88</v>
      </c>
      <c r="C45" s="181">
        <v>28241.624</v>
      </c>
      <c r="D45" s="181">
        <v>12828.125459999999</v>
      </c>
      <c r="E45" s="220">
        <f t="shared" si="72"/>
        <v>45.422761311459993</v>
      </c>
      <c r="F45" s="221">
        <f t="shared" si="73"/>
        <v>105.12435627531691</v>
      </c>
      <c r="G45" s="181">
        <v>12202.809999999999</v>
      </c>
    </row>
    <row r="46" ht="15.75">
      <c r="A46" s="248"/>
      <c r="B46" s="187" t="s">
        <v>86</v>
      </c>
      <c r="C46" s="174">
        <v>22434.324000000001</v>
      </c>
      <c r="D46" s="174">
        <v>11267.125459999999</v>
      </c>
      <c r="E46" s="220">
        <f t="shared" si="72"/>
        <v>50.222709897565885</v>
      </c>
      <c r="F46" s="221">
        <f t="shared" si="73"/>
        <v>105.3611898846155</v>
      </c>
      <c r="G46" s="174">
        <v>10693.809999999999</v>
      </c>
    </row>
    <row r="47" ht="15.75">
      <c r="A47" s="248"/>
      <c r="B47" s="187" t="s">
        <v>87</v>
      </c>
      <c r="C47" s="174">
        <v>0</v>
      </c>
      <c r="D47" s="174">
        <v>0</v>
      </c>
      <c r="E47" s="220" t="s">
        <v>68</v>
      </c>
      <c r="F47" s="221">
        <f t="shared" si="73"/>
        <v>0</v>
      </c>
      <c r="G47" s="174">
        <v>30</v>
      </c>
    </row>
    <row r="48" ht="13.5" customHeight="1">
      <c r="A48" s="248"/>
      <c r="B48" s="187" t="s">
        <v>77</v>
      </c>
      <c r="C48" s="181">
        <f>C44-C45</f>
        <v>4472.0999999999985</v>
      </c>
      <c r="D48" s="181">
        <f>D44-D45</f>
        <v>2738.7573700000012</v>
      </c>
      <c r="E48" s="220">
        <f t="shared" si="72"/>
        <v>61.240968896044414</v>
      </c>
      <c r="F48" s="221">
        <f t="shared" si="73"/>
        <v>97.910323858416064</v>
      </c>
      <c r="G48" s="181">
        <f>G44-G45</f>
        <v>2797.2100000000009</v>
      </c>
    </row>
    <row r="49" ht="15.75">
      <c r="A49" s="248"/>
      <c r="B49" s="188" t="s">
        <v>11</v>
      </c>
      <c r="C49" s="181">
        <f>C44-C43</f>
        <v>0</v>
      </c>
      <c r="D49" s="182">
        <f>D44-D43</f>
        <v>-35.8134399999999</v>
      </c>
      <c r="E49" s="220" t="s">
        <v>68</v>
      </c>
      <c r="F49" s="221">
        <f t="shared" si="73"/>
        <v>-11.178425619576686</v>
      </c>
      <c r="G49" s="181">
        <f>G44-G43</f>
        <v>320.38000000000102</v>
      </c>
    </row>
    <row r="50" ht="15.75">
      <c r="A50" s="248"/>
      <c r="B50" s="187" t="s">
        <v>18</v>
      </c>
      <c r="C50" s="174">
        <v>75</v>
      </c>
      <c r="D50" s="174">
        <v>44.73789</v>
      </c>
      <c r="E50" s="220">
        <f t="shared" si="72"/>
        <v>59.650519999999993</v>
      </c>
      <c r="F50" s="221">
        <f t="shared" si="73"/>
        <v>167.80903975993999</v>
      </c>
      <c r="G50" s="174">
        <v>26.66</v>
      </c>
    </row>
    <row r="51" ht="15.75">
      <c r="A51" s="248"/>
      <c r="B51" s="219" t="s">
        <v>57</v>
      </c>
      <c r="C51" s="254"/>
      <c r="D51" s="254"/>
      <c r="E51" s="255"/>
      <c r="F51" s="256"/>
      <c r="G51" s="254"/>
    </row>
    <row r="52" ht="15.75">
      <c r="A52" s="248"/>
      <c r="B52" s="187" t="s">
        <v>9</v>
      </c>
      <c r="C52" s="181">
        <v>50808.699999999997</v>
      </c>
      <c r="D52" s="174">
        <v>23539.177439999999</v>
      </c>
      <c r="E52" s="220">
        <f t="shared" si="72"/>
        <v>46.329029162328503</v>
      </c>
      <c r="F52" s="221">
        <f t="shared" si="73"/>
        <v>100.53591461409346</v>
      </c>
      <c r="G52" s="174">
        <v>23413.700000000001</v>
      </c>
    </row>
    <row r="53" ht="15.75">
      <c r="A53" s="248"/>
      <c r="B53" s="187" t="s">
        <v>15</v>
      </c>
      <c r="C53" s="181">
        <v>50808.699999999997</v>
      </c>
      <c r="D53" s="174">
        <v>24118.279790000001</v>
      </c>
      <c r="E53" s="220">
        <f t="shared" si="72"/>
        <v>47.468799221393191</v>
      </c>
      <c r="F53" s="221">
        <f t="shared" si="73"/>
        <v>100.68690647055531</v>
      </c>
      <c r="G53" s="174">
        <v>23953.740000000002</v>
      </c>
    </row>
    <row r="54" ht="15.75">
      <c r="A54" s="248"/>
      <c r="B54" s="187" t="s">
        <v>85</v>
      </c>
      <c r="C54" s="181">
        <v>41247.599999999999</v>
      </c>
      <c r="D54" s="174">
        <v>18584.319909999998</v>
      </c>
      <c r="E54" s="220">
        <f t="shared" si="72"/>
        <v>45.055518163481025</v>
      </c>
      <c r="F54" s="221">
        <f t="shared" si="73"/>
        <v>98.966923192922664</v>
      </c>
      <c r="G54" s="174">
        <v>18778.314320000001</v>
      </c>
    </row>
    <row r="55" ht="15.75">
      <c r="A55" s="248"/>
      <c r="B55" s="187" t="s">
        <v>79</v>
      </c>
      <c r="C55" s="181">
        <v>286.01999999999998</v>
      </c>
      <c r="D55" s="174">
        <v>0</v>
      </c>
      <c r="E55" s="220">
        <f t="shared" si="72"/>
        <v>0</v>
      </c>
      <c r="F55" s="221">
        <f t="shared" si="73"/>
        <v>0</v>
      </c>
      <c r="G55" s="174">
        <v>10.066000000000001</v>
      </c>
    </row>
    <row r="56" ht="15.75">
      <c r="A56" s="248"/>
      <c r="B56" s="187" t="s">
        <v>86</v>
      </c>
      <c r="C56" s="174">
        <v>31496</v>
      </c>
      <c r="D56" s="174">
        <v>15223.31991</v>
      </c>
      <c r="E56" s="220">
        <f t="shared" si="72"/>
        <v>48.334137382524766</v>
      </c>
      <c r="F56" s="221">
        <f t="shared" si="73"/>
        <v>103.29760940576793</v>
      </c>
      <c r="G56" s="174">
        <v>14737.34</v>
      </c>
    </row>
    <row r="57" ht="15.75">
      <c r="A57" s="248"/>
      <c r="B57" s="187" t="s">
        <v>87</v>
      </c>
      <c r="C57" s="174">
        <v>0</v>
      </c>
      <c r="D57" s="174">
        <v>0</v>
      </c>
      <c r="E57" s="220" t="s">
        <v>68</v>
      </c>
      <c r="F57" s="221">
        <f t="shared" si="73"/>
        <v>0</v>
      </c>
      <c r="G57" s="174">
        <v>342.06999999999999</v>
      </c>
    </row>
    <row r="58" ht="12.75" customHeight="1">
      <c r="A58" s="248"/>
      <c r="B58" s="187" t="s">
        <v>77</v>
      </c>
      <c r="C58" s="181">
        <f>C53-C54</f>
        <v>9561.0999999999985</v>
      </c>
      <c r="D58" s="174">
        <f>SUM(D53-D54)</f>
        <v>5533.9598800000022</v>
      </c>
      <c r="E58" s="220">
        <f t="shared" si="72"/>
        <v>57.879949796571552</v>
      </c>
      <c r="F58" s="221">
        <f t="shared" si="73"/>
        <v>106.92762725558069</v>
      </c>
      <c r="G58" s="174">
        <f>G53-G54</f>
        <v>5175.4256800000003</v>
      </c>
    </row>
    <row r="59" ht="15.75">
      <c r="A59" s="248"/>
      <c r="B59" s="188" t="s">
        <v>11</v>
      </c>
      <c r="C59" s="181">
        <v>0</v>
      </c>
      <c r="D59" s="182">
        <f>D53-D52</f>
        <v>579.10235000000102</v>
      </c>
      <c r="E59" s="220" t="s">
        <v>68</v>
      </c>
      <c r="F59" s="221">
        <f t="shared" si="73"/>
        <v>107.23323272350216</v>
      </c>
      <c r="G59" s="181">
        <v>540.03999999999996</v>
      </c>
    </row>
    <row r="60" ht="15" customHeight="1">
      <c r="A60" s="248"/>
      <c r="B60" s="238" t="s">
        <v>18</v>
      </c>
      <c r="C60" s="185">
        <v>160</v>
      </c>
      <c r="D60" s="185">
        <v>291.22976</v>
      </c>
      <c r="E60" s="239">
        <f t="shared" si="72"/>
        <v>182.01860000000002</v>
      </c>
      <c r="F60" s="240">
        <f t="shared" si="73"/>
        <v>98.735340385136965</v>
      </c>
      <c r="G60" s="185">
        <v>294.95999999999998</v>
      </c>
    </row>
    <row r="61" ht="15" customHeight="1">
      <c r="A61" s="248"/>
      <c r="B61" s="167" t="s">
        <v>1</v>
      </c>
      <c r="C61" s="139" t="s">
        <v>36</v>
      </c>
      <c r="D61" s="139" t="s">
        <v>52</v>
      </c>
      <c r="E61" s="139" t="s">
        <v>38</v>
      </c>
      <c r="F61" s="140" t="s">
        <v>39</v>
      </c>
      <c r="G61" s="3"/>
    </row>
    <row r="62" ht="15" customHeight="1">
      <c r="A62" s="248"/>
      <c r="B62" s="168" t="s">
        <v>6</v>
      </c>
      <c r="C62" s="141" t="s">
        <v>124</v>
      </c>
      <c r="D62" s="141" t="s">
        <v>129</v>
      </c>
      <c r="E62" s="141" t="s">
        <v>40</v>
      </c>
      <c r="F62" s="142" t="s">
        <v>125</v>
      </c>
      <c r="G62" s="3"/>
    </row>
    <row r="63" ht="15" customHeight="1">
      <c r="A63" s="248"/>
      <c r="B63" s="169"/>
      <c r="C63" s="163" t="s">
        <v>74</v>
      </c>
      <c r="D63" s="163" t="s">
        <v>74</v>
      </c>
      <c r="E63" s="163"/>
      <c r="F63" s="143"/>
      <c r="G63" s="3"/>
    </row>
    <row r="64" ht="15.75">
      <c r="A64" s="248"/>
      <c r="B64" s="241" t="s">
        <v>21</v>
      </c>
      <c r="C64" s="242"/>
      <c r="D64" s="242"/>
      <c r="E64" s="243"/>
      <c r="F64" s="244"/>
      <c r="G64" s="242"/>
    </row>
    <row r="65" ht="15.75">
      <c r="A65" s="248"/>
      <c r="B65" s="187" t="s">
        <v>9</v>
      </c>
      <c r="C65" s="181">
        <v>34943</v>
      </c>
      <c r="D65" s="174">
        <v>17547.879730000001</v>
      </c>
      <c r="E65" s="220">
        <f t="shared" si="72"/>
        <v>50.21858377929771</v>
      </c>
      <c r="F65" s="221">
        <f t="shared" si="73"/>
        <v>103.66018346282837</v>
      </c>
      <c r="G65" s="174">
        <v>16928.273850000001</v>
      </c>
    </row>
    <row r="66" ht="15.75">
      <c r="A66" s="248"/>
      <c r="B66" s="187" t="s">
        <v>15</v>
      </c>
      <c r="C66" s="181">
        <v>34943</v>
      </c>
      <c r="D66" s="174">
        <v>17706.36836</v>
      </c>
      <c r="E66" s="220">
        <f t="shared" si="72"/>
        <v>50.672147096700336</v>
      </c>
      <c r="F66" s="221">
        <f t="shared" si="73"/>
        <v>100.95867291669616</v>
      </c>
      <c r="G66" s="174">
        <v>17538.234059999999</v>
      </c>
    </row>
    <row r="67" ht="15.75">
      <c r="A67" s="248"/>
      <c r="B67" s="187" t="s">
        <v>132</v>
      </c>
      <c r="C67" s="181">
        <v>29572</v>
      </c>
      <c r="D67" s="174">
        <v>14317.74452</v>
      </c>
      <c r="E67" s="220">
        <f t="shared" si="72"/>
        <v>48.416557960232652</v>
      </c>
      <c r="F67" s="221">
        <f t="shared" si="73"/>
        <v>99.869720073809205</v>
      </c>
      <c r="G67" s="174">
        <v>14336.422</v>
      </c>
    </row>
    <row r="68" ht="15.75">
      <c r="A68" s="248"/>
      <c r="B68" s="187" t="s">
        <v>79</v>
      </c>
      <c r="C68" s="181">
        <v>130</v>
      </c>
      <c r="D68" s="174">
        <v>64.531630000000007</v>
      </c>
      <c r="E68" s="220">
        <f t="shared" si="72"/>
        <v>49.639715384615393</v>
      </c>
      <c r="F68" s="221">
        <f t="shared" si="73"/>
        <v>403.17149818817944</v>
      </c>
      <c r="G68" s="174">
        <v>16.006</v>
      </c>
    </row>
    <row r="69" ht="15.75">
      <c r="A69" s="248"/>
      <c r="B69" s="187" t="s">
        <v>86</v>
      </c>
      <c r="C69" s="174">
        <v>24158</v>
      </c>
      <c r="D69" s="174">
        <v>11985.212890000001</v>
      </c>
      <c r="E69" s="220">
        <f t="shared" si="72"/>
        <v>49.61177618180313</v>
      </c>
      <c r="F69" s="221">
        <f t="shared" si="73"/>
        <v>99.047940913766936</v>
      </c>
      <c r="G69" s="174">
        <v>12100.415999999999</v>
      </c>
    </row>
    <row r="70" ht="15.75">
      <c r="A70" s="248"/>
      <c r="B70" s="187" t="s">
        <v>77</v>
      </c>
      <c r="C70" s="181">
        <f>C66-C67</f>
        <v>5371</v>
      </c>
      <c r="D70" s="174">
        <f>D66-D67</f>
        <v>3388.6238400000002</v>
      </c>
      <c r="E70" s="220">
        <f t="shared" si="72"/>
        <v>63.091115993297343</v>
      </c>
      <c r="F70" s="221">
        <f t="shared" si="73"/>
        <v>105.83456419362733</v>
      </c>
      <c r="G70" s="174">
        <f>G66-G67</f>
        <v>3201.8120599999984</v>
      </c>
    </row>
    <row r="71" ht="15.75">
      <c r="A71" s="248"/>
      <c r="B71" s="188" t="s">
        <v>11</v>
      </c>
      <c r="C71" s="181">
        <f>C66-C65</f>
        <v>0</v>
      </c>
      <c r="D71" s="176">
        <f>D66-D65</f>
        <v>158.48862999999983</v>
      </c>
      <c r="E71" s="220" t="s">
        <v>68</v>
      </c>
      <c r="F71" s="221">
        <f t="shared" si="73"/>
        <v>25.983437509800922</v>
      </c>
      <c r="G71" s="174">
        <f>G66-G65</f>
        <v>609.96020999999746</v>
      </c>
    </row>
    <row r="72" ht="15.75">
      <c r="A72" s="248"/>
      <c r="B72" s="187" t="s">
        <v>18</v>
      </c>
      <c r="C72" s="174">
        <v>50</v>
      </c>
      <c r="D72" s="174">
        <v>118.34457</v>
      </c>
      <c r="E72" s="220">
        <f t="shared" si="72"/>
        <v>236.68914000000001</v>
      </c>
      <c r="F72" s="221">
        <f t="shared" si="73"/>
        <v>58.204186408307898</v>
      </c>
      <c r="G72" s="174">
        <v>203.32656</v>
      </c>
    </row>
    <row r="73" ht="15.75">
      <c r="A73" s="248"/>
      <c r="B73" s="219" t="s">
        <v>22</v>
      </c>
      <c r="C73" s="236"/>
      <c r="D73" s="174"/>
      <c r="E73" s="220"/>
      <c r="F73" s="221"/>
      <c r="G73" s="174"/>
    </row>
    <row r="74" ht="15.75">
      <c r="A74" s="248"/>
      <c r="B74" s="187" t="s">
        <v>9</v>
      </c>
      <c r="C74" s="181">
        <v>22246.34778</v>
      </c>
      <c r="D74" s="174">
        <v>9453.1794300000001</v>
      </c>
      <c r="E74" s="220">
        <f t="shared" si="72"/>
        <v>42.493174715620668</v>
      </c>
      <c r="F74" s="221">
        <f t="shared" si="73"/>
        <v>101.22406764744676</v>
      </c>
      <c r="G74" s="174">
        <v>9338.8654000000006</v>
      </c>
    </row>
    <row r="75" ht="15.75">
      <c r="A75" s="248"/>
      <c r="B75" s="187" t="s">
        <v>15</v>
      </c>
      <c r="C75" s="181">
        <v>22246.34778</v>
      </c>
      <c r="D75" s="174">
        <v>9578.2327399999995</v>
      </c>
      <c r="E75" s="220">
        <f t="shared" si="72"/>
        <v>43.055304334543671</v>
      </c>
      <c r="F75" s="221">
        <f t="shared" si="73"/>
        <v>96.544337762485981</v>
      </c>
      <c r="G75" s="174">
        <v>9921.0714599999992</v>
      </c>
    </row>
    <row r="76" ht="15.75">
      <c r="A76" s="248"/>
      <c r="B76" s="187" t="s">
        <v>110</v>
      </c>
      <c r="C76" s="181">
        <v>19548.107779999998</v>
      </c>
      <c r="D76" s="174">
        <v>8149.7209999999995</v>
      </c>
      <c r="E76" s="220">
        <f t="shared" si="72"/>
        <v>41.69058760939572</v>
      </c>
      <c r="F76" s="221">
        <f t="shared" si="73"/>
        <v>100.84055733932659</v>
      </c>
      <c r="G76" s="181">
        <v>8081.7889299999997</v>
      </c>
    </row>
    <row r="77" ht="15.75">
      <c r="A77" s="248"/>
      <c r="B77" s="187" t="s">
        <v>79</v>
      </c>
      <c r="C77" s="181">
        <v>0</v>
      </c>
      <c r="D77" s="174">
        <v>28.120999999999999</v>
      </c>
      <c r="E77" s="220" t="s">
        <v>68</v>
      </c>
      <c r="F77" s="221">
        <f t="shared" si="73"/>
        <v>101.43222840340455</v>
      </c>
      <c r="G77" s="174">
        <v>27.723929999999999</v>
      </c>
    </row>
    <row r="78" ht="15.75">
      <c r="A78" s="248"/>
      <c r="B78" s="187" t="s">
        <v>86</v>
      </c>
      <c r="C78" s="174">
        <v>13999.6</v>
      </c>
      <c r="D78" s="174">
        <v>7017.6000000000004</v>
      </c>
      <c r="E78" s="220">
        <f t="shared" si="72"/>
        <v>50.127146489899708</v>
      </c>
      <c r="F78" s="221">
        <f t="shared" si="73"/>
        <v>102.11777682545204</v>
      </c>
      <c r="G78" s="174">
        <v>6872.0649999999996</v>
      </c>
    </row>
    <row r="79" ht="15.75">
      <c r="A79" s="248"/>
      <c r="B79" s="187" t="s">
        <v>77</v>
      </c>
      <c r="C79" s="181">
        <f>C75-C76</f>
        <v>2698.2400000000016</v>
      </c>
      <c r="D79" s="174">
        <f>D75-D76</f>
        <v>1428.5117399999999</v>
      </c>
      <c r="E79" s="220">
        <f t="shared" ref="E79:E99" si="74">D79/C79*100</f>
        <v>52.942352792931658</v>
      </c>
      <c r="F79" s="221">
        <f t="shared" ref="F79:F99" si="75">D79/G79*100</f>
        <v>77.66679217031438</v>
      </c>
      <c r="G79" s="174">
        <f>G75-G76</f>
        <v>1839.2825299999995</v>
      </c>
    </row>
    <row r="80" ht="15.75">
      <c r="A80" s="248"/>
      <c r="B80" s="188" t="s">
        <v>11</v>
      </c>
      <c r="C80" s="174">
        <f>C75-C74</f>
        <v>0</v>
      </c>
      <c r="D80" s="176">
        <f>D75-D74</f>
        <v>125.05330999999933</v>
      </c>
      <c r="E80" s="220" t="s">
        <v>68</v>
      </c>
      <c r="F80" s="221">
        <f t="shared" si="75"/>
        <v>21.479218199824238</v>
      </c>
      <c r="G80" s="174">
        <f>G75-G74</f>
        <v>582.20605999999862</v>
      </c>
    </row>
    <row r="81" ht="18" customHeight="1">
      <c r="A81" s="248"/>
      <c r="B81" s="187" t="s">
        <v>18</v>
      </c>
      <c r="C81" s="174">
        <v>7.6639999999999997</v>
      </c>
      <c r="D81" s="174">
        <v>30.789200000000001</v>
      </c>
      <c r="E81" s="220">
        <f t="shared" si="74"/>
        <v>401.73799582463471</v>
      </c>
      <c r="F81" s="221">
        <f t="shared" si="75"/>
        <v>121.72223048044961</v>
      </c>
      <c r="G81" s="174">
        <v>25.294640000000001</v>
      </c>
    </row>
    <row r="82" ht="15.75">
      <c r="A82" s="248"/>
      <c r="B82" s="219" t="s">
        <v>23</v>
      </c>
      <c r="C82" s="174"/>
      <c r="D82" s="174"/>
      <c r="E82" s="220"/>
      <c r="F82" s="221"/>
      <c r="G82" s="259"/>
    </row>
    <row r="83" ht="15.75">
      <c r="A83" s="248"/>
      <c r="B83" s="187" t="s">
        <v>9</v>
      </c>
      <c r="C83" s="181">
        <v>12975</v>
      </c>
      <c r="D83" s="174">
        <v>6483.6279199999999</v>
      </c>
      <c r="E83" s="220">
        <f t="shared" si="74"/>
        <v>49.970157379576108</v>
      </c>
      <c r="F83" s="221">
        <f t="shared" si="75"/>
        <v>101.93273913627576</v>
      </c>
      <c r="G83" s="174">
        <v>6360.6923299999999</v>
      </c>
    </row>
    <row r="84" ht="19.5" customHeight="1">
      <c r="A84" s="248"/>
      <c r="B84" s="187" t="s">
        <v>15</v>
      </c>
      <c r="C84" s="181">
        <v>12975</v>
      </c>
      <c r="D84" s="174">
        <v>6539.5083199999999</v>
      </c>
      <c r="E84" s="220">
        <f t="shared" si="74"/>
        <v>50.40083483622351</v>
      </c>
      <c r="F84" s="221">
        <f t="shared" si="75"/>
        <v>100.89456763603108</v>
      </c>
      <c r="G84" s="174">
        <v>6481.5266799999999</v>
      </c>
    </row>
    <row r="85" ht="15.75">
      <c r="A85" s="248"/>
      <c r="B85" s="187" t="s">
        <v>110</v>
      </c>
      <c r="C85" s="181">
        <v>10966</v>
      </c>
      <c r="D85" s="174">
        <v>5414.7340700000004</v>
      </c>
      <c r="E85" s="220">
        <f t="shared" si="74"/>
        <v>49.37747647273391</v>
      </c>
      <c r="F85" s="221">
        <f t="shared" si="75"/>
        <v>99.627414911198613</v>
      </c>
      <c r="G85" s="174">
        <v>5434.9840100000001</v>
      </c>
    </row>
    <row r="86" ht="15.75">
      <c r="A86" s="248"/>
      <c r="B86" s="187" t="s">
        <v>79</v>
      </c>
      <c r="C86" s="181">
        <v>62</v>
      </c>
      <c r="D86" s="174">
        <v>55.484929999999999</v>
      </c>
      <c r="E86" s="220">
        <f t="shared" si="74"/>
        <v>89.491822580645163</v>
      </c>
      <c r="F86" s="221">
        <f t="shared" si="75"/>
        <v>345.67896081241042</v>
      </c>
      <c r="G86" s="174">
        <v>16.050999999999998</v>
      </c>
    </row>
    <row r="87" ht="18" customHeight="1">
      <c r="A87" s="248"/>
      <c r="B87" s="187" t="s">
        <v>86</v>
      </c>
      <c r="C87" s="181">
        <v>8843</v>
      </c>
      <c r="D87" s="174">
        <v>4421.2491399999999</v>
      </c>
      <c r="E87" s="220">
        <f t="shared" si="74"/>
        <v>49.997163179916313</v>
      </c>
      <c r="F87" s="221">
        <f t="shared" si="75"/>
        <v>105.21941043510354</v>
      </c>
      <c r="G87" s="174">
        <v>4201.9330099999997</v>
      </c>
    </row>
    <row r="88" ht="15.75">
      <c r="A88" s="248"/>
      <c r="B88" s="187" t="s">
        <v>77</v>
      </c>
      <c r="C88" s="174">
        <f>SUM(C84-C85)</f>
        <v>2009</v>
      </c>
      <c r="D88" s="174">
        <f>SUM(D84-D85)</f>
        <v>1124.7742499999995</v>
      </c>
      <c r="E88" s="220">
        <f t="shared" si="74"/>
        <v>55.986772025883504</v>
      </c>
      <c r="F88" s="221">
        <f t="shared" si="75"/>
        <v>107.47524035498712</v>
      </c>
      <c r="G88" s="174">
        <f>G84-G85</f>
        <v>1046.5426699999998</v>
      </c>
    </row>
    <row r="89" ht="15.75">
      <c r="A89" s="248"/>
      <c r="B89" s="188" t="s">
        <v>11</v>
      </c>
      <c r="C89" s="181">
        <f>C84-C83</f>
        <v>0</v>
      </c>
      <c r="D89" s="176">
        <f>D84-D83</f>
        <v>55.880400000000009</v>
      </c>
      <c r="E89" s="220" t="s">
        <v>68</v>
      </c>
      <c r="F89" s="221">
        <f t="shared" si="75"/>
        <v>46.245459176136563</v>
      </c>
      <c r="G89" s="174">
        <f>G84-G83</f>
        <v>120.83435000000009</v>
      </c>
    </row>
    <row r="90" ht="17.25" customHeight="1">
      <c r="A90" s="248"/>
      <c r="B90" s="187" t="s">
        <v>18</v>
      </c>
      <c r="C90" s="174">
        <v>30</v>
      </c>
      <c r="D90" s="174">
        <v>32.026789999999998</v>
      </c>
      <c r="E90" s="220">
        <f t="shared" si="74"/>
        <v>106.75596666666667</v>
      </c>
      <c r="F90" s="221">
        <f t="shared" si="75"/>
        <v>287.31231547775502</v>
      </c>
      <c r="G90" s="174">
        <v>11.147030000000001</v>
      </c>
    </row>
    <row r="91" ht="15.75">
      <c r="A91" s="248"/>
      <c r="B91" s="219" t="s">
        <v>24</v>
      </c>
      <c r="C91" s="174"/>
      <c r="D91" s="174"/>
      <c r="E91" s="220"/>
      <c r="F91" s="221"/>
      <c r="G91" s="260"/>
    </row>
    <row r="92" ht="15.75">
      <c r="A92" s="248"/>
      <c r="B92" s="187" t="s">
        <v>9</v>
      </c>
      <c r="C92" s="181">
        <v>12988.881659999999</v>
      </c>
      <c r="D92" s="174">
        <v>5870.3186100000003</v>
      </c>
      <c r="E92" s="220">
        <f t="shared" si="74"/>
        <v>45.194950294127175</v>
      </c>
      <c r="F92" s="221">
        <f t="shared" si="75"/>
        <v>100.37351282932391</v>
      </c>
      <c r="G92" s="174">
        <v>5848.4738100000004</v>
      </c>
    </row>
    <row r="93" ht="15.75">
      <c r="A93" s="248"/>
      <c r="B93" s="187" t="s">
        <v>15</v>
      </c>
      <c r="C93" s="181">
        <v>12988.881659999999</v>
      </c>
      <c r="D93" s="174">
        <v>5915.4640300000001</v>
      </c>
      <c r="E93" s="220">
        <f t="shared" si="74"/>
        <v>45.542520017077443</v>
      </c>
      <c r="F93" s="221">
        <f t="shared" si="75"/>
        <v>96.279640595120227</v>
      </c>
      <c r="G93" s="174">
        <v>6144.04457</v>
      </c>
    </row>
    <row r="94" ht="15.75">
      <c r="A94" s="248"/>
      <c r="B94" s="187" t="s">
        <v>110</v>
      </c>
      <c r="C94" s="181">
        <v>11177.881659999999</v>
      </c>
      <c r="D94" s="174">
        <v>4916.4541900000004</v>
      </c>
      <c r="E94" s="220">
        <f t="shared" si="74"/>
        <v>43.983773845034612</v>
      </c>
      <c r="F94" s="221">
        <f t="shared" si="75"/>
        <v>97.748652302627022</v>
      </c>
      <c r="G94" s="174">
        <v>5029.6899999999996</v>
      </c>
    </row>
    <row r="95" ht="15.75">
      <c r="A95" s="248"/>
      <c r="B95" s="187" t="s">
        <v>79</v>
      </c>
      <c r="C95" s="181">
        <v>40</v>
      </c>
      <c r="D95" s="174">
        <v>0</v>
      </c>
      <c r="E95" s="220">
        <f t="shared" si="74"/>
        <v>0</v>
      </c>
      <c r="F95" s="221">
        <f>G95*100</f>
        <v>0</v>
      </c>
      <c r="G95" s="174">
        <v>0</v>
      </c>
    </row>
    <row r="96" ht="15.75">
      <c r="A96" s="248"/>
      <c r="B96" s="187" t="s">
        <v>86</v>
      </c>
      <c r="C96" s="174">
        <v>7999</v>
      </c>
      <c r="D96" s="174">
        <v>3989.1011899999999</v>
      </c>
      <c r="E96" s="220">
        <f t="shared" si="74"/>
        <v>49.869998624828099</v>
      </c>
      <c r="F96" s="221">
        <f t="shared" ref="F96:F97" si="76">D96/G96*100</f>
        <v>97.8754809615059</v>
      </c>
      <c r="G96" s="174">
        <v>4075.6900000000001</v>
      </c>
    </row>
    <row r="97" ht="15.75">
      <c r="A97" s="248"/>
      <c r="B97" s="187" t="s">
        <v>77</v>
      </c>
      <c r="C97" s="181">
        <f>C93-C94</f>
        <v>1811</v>
      </c>
      <c r="D97" s="174">
        <f>D93-D94</f>
        <v>999.00983999999971</v>
      </c>
      <c r="E97" s="220">
        <f t="shared" si="74"/>
        <v>55.163436775262277</v>
      </c>
      <c r="F97" s="221">
        <f t="shared" si="76"/>
        <v>89.649189485533256</v>
      </c>
      <c r="G97" s="174">
        <f>G93-G94</f>
        <v>1114.3545700000004</v>
      </c>
    </row>
    <row r="98" ht="15.75">
      <c r="A98" s="248"/>
      <c r="B98" s="188" t="s">
        <v>11</v>
      </c>
      <c r="C98" s="181">
        <f>C93-C92</f>
        <v>0</v>
      </c>
      <c r="D98" s="176">
        <f>D93-D92</f>
        <v>45.145419999999831</v>
      </c>
      <c r="E98" s="220" t="s">
        <v>68</v>
      </c>
      <c r="F98" s="221">
        <f t="shared" si="75"/>
        <v>15.273980416736721</v>
      </c>
      <c r="G98" s="174">
        <f>G93-G92</f>
        <v>295.57075999999961</v>
      </c>
    </row>
    <row r="99" ht="15.75">
      <c r="A99" s="248"/>
      <c r="B99" s="187" t="s">
        <v>18</v>
      </c>
      <c r="C99" s="174">
        <v>14</v>
      </c>
      <c r="D99" s="174">
        <v>7.7699999999999996</v>
      </c>
      <c r="E99" s="220">
        <f t="shared" si="74"/>
        <v>55.499999999999993</v>
      </c>
      <c r="F99" s="221">
        <f t="shared" si="75"/>
        <v>21.565619573034038</v>
      </c>
      <c r="G99" s="174">
        <v>36.02957</v>
      </c>
    </row>
    <row r="100" ht="15.75">
      <c r="A100" s="248"/>
      <c r="B100" s="186" t="s">
        <v>25</v>
      </c>
      <c r="C100" s="174"/>
      <c r="D100" s="206"/>
      <c r="E100" s="222"/>
      <c r="F100" s="223"/>
      <c r="G100" s="261"/>
    </row>
    <row r="101" ht="15.75">
      <c r="A101" s="248"/>
      <c r="B101" s="187" t="s">
        <v>9</v>
      </c>
      <c r="C101" s="181">
        <v>10873</v>
      </c>
      <c r="D101" s="174">
        <v>4760.3209900000002</v>
      </c>
      <c r="E101" s="220">
        <f t="shared" ref="E101:E110" si="77">D101/C101*100</f>
        <v>43.781118274625221</v>
      </c>
      <c r="F101" s="221">
        <f t="shared" ref="F101:F110" si="78">D101/G101*100</f>
        <v>108.36568667553091</v>
      </c>
      <c r="G101" s="174">
        <v>4392.8305499999997</v>
      </c>
    </row>
    <row r="102" ht="15.75">
      <c r="A102" s="248"/>
      <c r="B102" s="187" t="s">
        <v>15</v>
      </c>
      <c r="C102" s="181">
        <v>10873</v>
      </c>
      <c r="D102" s="174">
        <v>5094.49208</v>
      </c>
      <c r="E102" s="220">
        <f t="shared" si="77"/>
        <v>46.854521107330086</v>
      </c>
      <c r="F102" s="221">
        <f t="shared" si="78"/>
        <v>108.72372156689394</v>
      </c>
      <c r="G102" s="174">
        <v>4685.7226799999999</v>
      </c>
    </row>
    <row r="103" ht="15.75">
      <c r="A103" s="248"/>
      <c r="B103" s="187" t="s">
        <v>133</v>
      </c>
      <c r="C103" s="181">
        <v>7109</v>
      </c>
      <c r="D103" s="174">
        <v>3516.4713400000001</v>
      </c>
      <c r="E103" s="220">
        <f t="shared" si="77"/>
        <v>49.46506315937544</v>
      </c>
      <c r="F103" s="221">
        <f t="shared" si="78"/>
        <v>101.35136757729923</v>
      </c>
      <c r="G103" s="174">
        <v>3469.5844999999999</v>
      </c>
    </row>
    <row r="104" ht="15.75">
      <c r="A104" s="248"/>
      <c r="B104" s="187" t="s">
        <v>126</v>
      </c>
      <c r="C104" s="174">
        <v>1696</v>
      </c>
      <c r="D104" s="174">
        <v>954.47134000000005</v>
      </c>
      <c r="E104" s="220">
        <f t="shared" si="77"/>
        <v>56.27779127358491</v>
      </c>
      <c r="F104" s="221">
        <f t="shared" si="78"/>
        <v>93.427008508524452</v>
      </c>
      <c r="G104" s="174">
        <v>1021.6224999999999</v>
      </c>
    </row>
    <row r="105" ht="15.75">
      <c r="A105" s="248"/>
      <c r="B105" s="187" t="s">
        <v>134</v>
      </c>
      <c r="C105" s="174">
        <v>80</v>
      </c>
      <c r="D105" s="174">
        <v>80.471339999999998</v>
      </c>
      <c r="E105" s="220">
        <f t="shared" si="77"/>
        <v>100.589175</v>
      </c>
      <c r="F105" s="221">
        <f t="shared" si="78"/>
        <v>28.778563956763136</v>
      </c>
      <c r="G105" s="174">
        <v>279.6225</v>
      </c>
    </row>
    <row r="106" ht="15.75">
      <c r="A106" s="248"/>
      <c r="B106" s="187" t="s">
        <v>96</v>
      </c>
      <c r="C106" s="174">
        <v>40</v>
      </c>
      <c r="D106" s="174">
        <v>40</v>
      </c>
      <c r="E106" s="220">
        <f t="shared" si="77"/>
        <v>100</v>
      </c>
      <c r="F106" s="221">
        <f t="shared" si="78"/>
        <v>93.023255813953483</v>
      </c>
      <c r="G106" s="174">
        <v>43</v>
      </c>
    </row>
    <row r="107" ht="15.75">
      <c r="A107" s="248"/>
      <c r="B107" s="187" t="s">
        <v>97</v>
      </c>
      <c r="C107" s="174">
        <v>5373</v>
      </c>
      <c r="D107" s="174">
        <v>2522</v>
      </c>
      <c r="E107" s="220">
        <f t="shared" si="77"/>
        <v>46.938395682114276</v>
      </c>
      <c r="F107" s="221">
        <f t="shared" si="78"/>
        <v>104.86652179951284</v>
      </c>
      <c r="G107" s="174">
        <v>2404.962</v>
      </c>
    </row>
    <row r="108" ht="15.75">
      <c r="A108" s="248"/>
      <c r="B108" s="187" t="s">
        <v>98</v>
      </c>
      <c r="C108" s="181">
        <f>C102-C103</f>
        <v>3764</v>
      </c>
      <c r="D108" s="174">
        <f>D102-D103</f>
        <v>1578.0207399999999</v>
      </c>
      <c r="E108" s="220">
        <f t="shared" si="77"/>
        <v>41.924036663124333</v>
      </c>
      <c r="F108" s="221">
        <f t="shared" si="78"/>
        <v>129.75669754895779</v>
      </c>
      <c r="G108" s="174">
        <f>G102-G103</f>
        <v>1216.1381799999999</v>
      </c>
    </row>
    <row r="109" ht="15.75">
      <c r="A109" s="248"/>
      <c r="B109" s="188" t="s">
        <v>11</v>
      </c>
      <c r="C109" s="181">
        <f>C102-C101</f>
        <v>0</v>
      </c>
      <c r="D109" s="176">
        <f>D102-D101</f>
        <v>334.17108999999982</v>
      </c>
      <c r="E109" s="220" t="s">
        <v>68</v>
      </c>
      <c r="F109" s="221">
        <f t="shared" si="78"/>
        <v>114.09357089929306</v>
      </c>
      <c r="G109" s="174">
        <f>G102-G101</f>
        <v>292.89213000000018</v>
      </c>
    </row>
    <row r="110" ht="16.5">
      <c r="A110" s="248"/>
      <c r="B110" s="238" t="s">
        <v>18</v>
      </c>
      <c r="C110" s="185">
        <v>36</v>
      </c>
      <c r="D110" s="212">
        <v>139.36000000000001</v>
      </c>
      <c r="E110" s="239">
        <f t="shared" si="77"/>
        <v>387.11111111111114</v>
      </c>
      <c r="F110" s="240">
        <f t="shared" si="78"/>
        <v>160.03858565210902</v>
      </c>
      <c r="G110" s="212">
        <v>87.078999999999994</v>
      </c>
    </row>
    <row r="111" ht="12.75">
      <c r="B111" s="78"/>
      <c r="C111" s="78"/>
      <c r="D111" s="78"/>
      <c r="E111" s="78"/>
      <c r="F111" s="78"/>
      <c r="G111" s="78"/>
    </row>
    <row r="112" ht="15.75">
      <c r="B112" s="248" t="s">
        <v>117</v>
      </c>
      <c r="C112" s="78"/>
      <c r="D112" s="78"/>
      <c r="E112" s="78"/>
      <c r="F112" s="78"/>
      <c r="G112" s="78"/>
    </row>
    <row r="113" ht="15.75">
      <c r="B113" s="248" t="s">
        <v>99</v>
      </c>
      <c r="C113" s="78"/>
      <c r="D113" s="78"/>
      <c r="E113" s="78"/>
      <c r="F113" s="78"/>
      <c r="G113" s="78"/>
    </row>
    <row r="114" ht="15.75">
      <c r="B114" s="248" t="s">
        <v>100</v>
      </c>
      <c r="C114" s="78"/>
      <c r="D114" s="78"/>
      <c r="E114" s="78"/>
      <c r="F114" s="78"/>
      <c r="G114" s="78"/>
    </row>
    <row r="115" ht="15.75">
      <c r="B115" s="248" t="s">
        <v>101</v>
      </c>
      <c r="C115" s="78"/>
      <c r="D115" s="78"/>
      <c r="E115" s="78"/>
      <c r="F115" s="78"/>
      <c r="G115" s="78"/>
    </row>
    <row r="116" ht="15.75">
      <c r="B116" s="248" t="s">
        <v>102</v>
      </c>
      <c r="C116" s="78"/>
      <c r="D116" s="78"/>
      <c r="E116" s="78"/>
      <c r="F116" s="78"/>
      <c r="G116" s="78"/>
    </row>
    <row r="117" ht="15.75">
      <c r="B117" s="248" t="s">
        <v>103</v>
      </c>
    </row>
    <row r="118" ht="15.75">
      <c r="B118" s="248" t="s">
        <v>104</v>
      </c>
    </row>
    <row r="119" ht="15.75">
      <c r="B119" s="248" t="s">
        <v>105</v>
      </c>
    </row>
    <row r="121" ht="15.75">
      <c r="B121" s="248" t="s">
        <v>118</v>
      </c>
    </row>
    <row r="122" ht="15.75">
      <c r="B122" s="248" t="s">
        <v>135</v>
      </c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76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0" man="1" max="255"/>
  </rowBreaks>
  <colBreaks count="1" manualBreakCount="1">
    <brk id="6" man="1" max="65535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3" zoomScale="100" workbookViewId="0">
      <selection activeCell="D10" activeCellId="0" sqref="D10"/>
    </sheetView>
  </sheetViews>
  <sheetFormatPr baseColWidth="8" defaultColWidth="9.1406200000000002" defaultRowHeight="12.75" customHeight="1"/>
  <cols>
    <col customWidth="1" min="2" max="2" width="40.710900000000002"/>
    <col customWidth="1" min="3" max="4" width="14.710900000000001"/>
    <col customWidth="1" min="5" max="5" width="11.710900000000001"/>
    <col customWidth="1" min="6" max="6" width="14.710900000000001"/>
    <col bestFit="1" customWidth="1" min="7" max="7" width="10.140599999999999"/>
  </cols>
  <sheetData>
    <row r="1" ht="20.25">
      <c r="A1" s="248"/>
      <c r="B1" s="82" t="s">
        <v>107</v>
      </c>
      <c r="C1" s="85"/>
      <c r="D1" s="85"/>
      <c r="E1" s="85"/>
      <c r="F1" s="85"/>
      <c r="G1" s="213"/>
    </row>
    <row r="2" ht="20.25">
      <c r="A2" s="248"/>
      <c r="B2" s="82" t="s">
        <v>136</v>
      </c>
      <c r="C2" s="86"/>
      <c r="D2" s="86"/>
      <c r="E2" s="86"/>
      <c r="F2" s="86"/>
      <c r="G2" s="213"/>
    </row>
    <row r="3" ht="20.25">
      <c r="A3" s="248"/>
      <c r="B3" s="82"/>
      <c r="C3" s="86"/>
      <c r="D3" s="86"/>
      <c r="E3" s="86"/>
      <c r="F3" s="86"/>
      <c r="G3" s="213"/>
    </row>
    <row r="4" ht="21">
      <c r="A4" s="248"/>
      <c r="B4" s="82"/>
      <c r="C4" s="86"/>
      <c r="D4" s="86"/>
      <c r="E4" s="86"/>
      <c r="F4" s="86"/>
      <c r="G4" s="213"/>
    </row>
    <row r="5" ht="15.75">
      <c r="A5" s="248"/>
      <c r="B5" s="167" t="s">
        <v>1</v>
      </c>
      <c r="C5" s="139" t="s">
        <v>36</v>
      </c>
      <c r="D5" s="139" t="s">
        <v>52</v>
      </c>
      <c r="E5" s="139" t="s">
        <v>38</v>
      </c>
      <c r="F5" s="140" t="s">
        <v>39</v>
      </c>
      <c r="G5" s="213"/>
    </row>
    <row r="6" ht="15.75">
      <c r="A6" s="248"/>
      <c r="B6" s="168" t="s">
        <v>6</v>
      </c>
      <c r="C6" s="141" t="s">
        <v>137</v>
      </c>
      <c r="D6" s="141" t="s">
        <v>138</v>
      </c>
      <c r="E6" s="141" t="s">
        <v>40</v>
      </c>
      <c r="F6" s="142" t="s">
        <v>139</v>
      </c>
      <c r="G6" s="213"/>
    </row>
    <row r="7" ht="16.5">
      <c r="A7" s="248"/>
      <c r="B7" s="169"/>
      <c r="C7" s="163" t="s">
        <v>74</v>
      </c>
      <c r="D7" s="163" t="s">
        <v>74</v>
      </c>
      <c r="E7" s="163"/>
      <c r="F7" s="143"/>
      <c r="G7" s="213"/>
    </row>
    <row r="8" ht="15.75">
      <c r="A8" s="248"/>
      <c r="B8" s="219" t="s">
        <v>8</v>
      </c>
      <c r="C8" s="174"/>
      <c r="D8" s="174"/>
      <c r="E8" s="220"/>
      <c r="F8" s="221"/>
      <c r="G8" s="174"/>
    </row>
    <row r="9" ht="15.75">
      <c r="A9" s="248"/>
      <c r="B9" s="187" t="s">
        <v>9</v>
      </c>
      <c r="C9" s="174">
        <v>82063.179999999993</v>
      </c>
      <c r="D9" s="174">
        <v>39247.849999999999</v>
      </c>
      <c r="E9" s="220">
        <f t="shared" ref="E9:E14" si="79">D9/C9*100</f>
        <v>47.826382063185953</v>
      </c>
      <c r="F9" s="221">
        <f t="shared" ref="F9:F14" si="80">D9/G9*100</f>
        <v>103.67910602317467</v>
      </c>
      <c r="G9" s="174">
        <v>37855.120000000003</v>
      </c>
    </row>
    <row r="10" ht="15.75">
      <c r="A10" s="248"/>
      <c r="B10" s="187" t="s">
        <v>10</v>
      </c>
      <c r="C10" s="174">
        <v>82063.179999999993</v>
      </c>
      <c r="D10" s="174">
        <v>39694.010000000002</v>
      </c>
      <c r="E10" s="220">
        <f t="shared" si="79"/>
        <v>48.370060726381801</v>
      </c>
      <c r="F10" s="221">
        <f t="shared" si="80"/>
        <v>103.9100144841529</v>
      </c>
      <c r="G10" s="174">
        <v>38200.370000000003</v>
      </c>
    </row>
    <row r="11" ht="15.75">
      <c r="A11" s="248"/>
      <c r="B11" s="187" t="s">
        <v>140</v>
      </c>
      <c r="C11" s="174">
        <v>66705.5</v>
      </c>
      <c r="D11" s="174">
        <v>32635.73</v>
      </c>
      <c r="E11" s="220">
        <f t="shared" si="79"/>
        <v>48.925096131503395</v>
      </c>
      <c r="F11" s="221">
        <f t="shared" si="80"/>
        <v>105.37662218571442</v>
      </c>
      <c r="G11" s="174">
        <v>30970.560000000001</v>
      </c>
    </row>
    <row r="12" ht="15.75">
      <c r="A12" s="248"/>
      <c r="B12" s="187" t="s">
        <v>141</v>
      </c>
      <c r="C12" s="174">
        <f>C10-C11</f>
        <v>15357.679999999993</v>
      </c>
      <c r="D12" s="174">
        <f>D10-D11</f>
        <v>7058.2800000000025</v>
      </c>
      <c r="E12" s="220">
        <f t="shared" si="79"/>
        <v>45.959285517083345</v>
      </c>
      <c r="F12" s="221">
        <f t="shared" si="80"/>
        <v>97.627461855844089</v>
      </c>
      <c r="G12" s="174">
        <f>G10-G11</f>
        <v>7229.8100000000013</v>
      </c>
    </row>
    <row r="13" ht="15.75">
      <c r="A13" s="248"/>
      <c r="B13" s="188" t="s">
        <v>11</v>
      </c>
      <c r="C13" s="174">
        <f>C10-C9</f>
        <v>0</v>
      </c>
      <c r="D13" s="176">
        <f>D10-D9</f>
        <v>446.16000000000349</v>
      </c>
      <c r="E13" s="220"/>
      <c r="F13" s="221">
        <f t="shared" si="80"/>
        <v>129.22809558291195</v>
      </c>
      <c r="G13" s="176">
        <f>G10-G9</f>
        <v>345.25</v>
      </c>
    </row>
    <row r="14" ht="15.75">
      <c r="A14" s="248"/>
      <c r="B14" s="187" t="s">
        <v>13</v>
      </c>
      <c r="C14" s="174">
        <v>1083.7</v>
      </c>
      <c r="D14" s="174">
        <v>694.22000000000003</v>
      </c>
      <c r="E14" s="220">
        <f t="shared" si="79"/>
        <v>64.060164252099298</v>
      </c>
      <c r="F14" s="221">
        <f t="shared" si="80"/>
        <v>70.731955821820108</v>
      </c>
      <c r="G14" s="174">
        <v>981.48000000000002</v>
      </c>
    </row>
    <row r="15" ht="15.75">
      <c r="A15" s="248"/>
      <c r="B15" s="219" t="s">
        <v>14</v>
      </c>
      <c r="C15" s="174"/>
      <c r="D15" s="174"/>
      <c r="E15" s="220"/>
      <c r="F15" s="221"/>
      <c r="G15" s="174"/>
    </row>
    <row r="16" ht="15.75">
      <c r="A16" s="248"/>
      <c r="B16" s="187" t="s">
        <v>9</v>
      </c>
      <c r="C16" s="174">
        <v>15887</v>
      </c>
      <c r="D16" s="174">
        <v>8133.4027299999998</v>
      </c>
      <c r="E16" s="220">
        <f t="shared" ref="E16:E79" si="81">D16/C16*100</f>
        <v>51.195334109649394</v>
      </c>
      <c r="F16" s="221">
        <f t="shared" ref="F16:F79" si="82">D16/G16*100</f>
        <v>104.09226054324768</v>
      </c>
      <c r="G16" s="174">
        <v>7813.6478999999999</v>
      </c>
    </row>
    <row r="17" ht="15.75">
      <c r="A17" s="248"/>
      <c r="B17" s="187" t="s">
        <v>15</v>
      </c>
      <c r="C17" s="174">
        <v>15887</v>
      </c>
      <c r="D17" s="174">
        <v>8124.2296800000004</v>
      </c>
      <c r="E17" s="220">
        <f t="shared" si="81"/>
        <v>51.13759476301378</v>
      </c>
      <c r="F17" s="221">
        <f t="shared" si="82"/>
        <v>101.31287700443681</v>
      </c>
      <c r="G17" s="174">
        <v>8018.9507199999998</v>
      </c>
    </row>
    <row r="18" ht="15.75">
      <c r="A18" s="248"/>
      <c r="B18" s="187" t="s">
        <v>142</v>
      </c>
      <c r="C18" s="174">
        <v>10678</v>
      </c>
      <c r="D18" s="174">
        <v>4654</v>
      </c>
      <c r="E18" s="220">
        <f t="shared" si="81"/>
        <v>43.5849410001873</v>
      </c>
      <c r="F18" s="221">
        <f t="shared" si="82"/>
        <v>96.915407883924743</v>
      </c>
      <c r="G18" s="174">
        <v>4802.1260000000002</v>
      </c>
    </row>
    <row r="19" ht="15.75">
      <c r="A19" s="248"/>
      <c r="B19" s="187" t="s">
        <v>141</v>
      </c>
      <c r="C19" s="174">
        <f>C17-C18</f>
        <v>5209</v>
      </c>
      <c r="D19" s="174">
        <f>D17-D18</f>
        <v>3470.2296800000004</v>
      </c>
      <c r="E19" s="220">
        <f t="shared" si="81"/>
        <v>66.619882511038597</v>
      </c>
      <c r="F19" s="221">
        <f t="shared" si="82"/>
        <v>107.87748733788645</v>
      </c>
      <c r="G19" s="174">
        <f>G17-G18</f>
        <v>3216.8247199999996</v>
      </c>
    </row>
    <row r="20" ht="15.75">
      <c r="A20" s="248"/>
      <c r="B20" s="188" t="s">
        <v>11</v>
      </c>
      <c r="C20" s="174">
        <f>C17-C16</f>
        <v>0</v>
      </c>
      <c r="D20" s="176">
        <f>D17-D16</f>
        <v>-9.1730499999994208</v>
      </c>
      <c r="E20" s="220"/>
      <c r="F20" s="221">
        <f t="shared" si="82"/>
        <v>-4.4680584514131008</v>
      </c>
      <c r="G20" s="176">
        <f>G17-G16</f>
        <v>205.30281999999988</v>
      </c>
    </row>
    <row r="21" ht="15.75">
      <c r="A21" s="248"/>
      <c r="B21" s="187" t="s">
        <v>13</v>
      </c>
      <c r="C21" s="174">
        <v>264</v>
      </c>
      <c r="D21" s="174">
        <v>173.84871000000001</v>
      </c>
      <c r="E21" s="220">
        <f t="shared" si="81"/>
        <v>65.851784090909092</v>
      </c>
      <c r="F21" s="221">
        <f t="shared" si="82"/>
        <v>121.80612818639945</v>
      </c>
      <c r="G21" s="174">
        <v>142.72575000000001</v>
      </c>
    </row>
    <row r="22" ht="15.75">
      <c r="A22" s="248"/>
      <c r="B22" s="219" t="s">
        <v>16</v>
      </c>
      <c r="C22" s="174"/>
      <c r="D22" s="174"/>
      <c r="E22" s="220"/>
      <c r="F22" s="221"/>
      <c r="G22" s="174"/>
    </row>
    <row r="23" ht="15.75">
      <c r="A23" s="248"/>
      <c r="B23" s="187" t="s">
        <v>9</v>
      </c>
      <c r="C23" s="174">
        <v>25211.955000000002</v>
      </c>
      <c r="D23" s="174">
        <v>12208.054029999999</v>
      </c>
      <c r="E23" s="220">
        <f t="shared" si="81"/>
        <v>48.421687370138486</v>
      </c>
      <c r="F23" s="221">
        <f t="shared" si="82"/>
        <v>105.27293381710861</v>
      </c>
      <c r="G23" s="174">
        <v>11596.574339999999</v>
      </c>
    </row>
    <row r="24" ht="15.75">
      <c r="A24" s="248"/>
      <c r="B24" s="187" t="s">
        <v>15</v>
      </c>
      <c r="C24" s="174">
        <v>25239.955000000002</v>
      </c>
      <c r="D24" s="174">
        <v>12523.039049999999</v>
      </c>
      <c r="E24" s="220">
        <f t="shared" si="81"/>
        <v>49.615932556139654</v>
      </c>
      <c r="F24" s="221">
        <f t="shared" si="82"/>
        <v>105.47190130853745</v>
      </c>
      <c r="G24" s="174">
        <v>11873.34152</v>
      </c>
    </row>
    <row r="25" ht="15.75">
      <c r="A25" s="248"/>
      <c r="B25" s="187" t="s">
        <v>143</v>
      </c>
      <c r="C25" s="174">
        <v>18729.91791</v>
      </c>
      <c r="D25" s="174">
        <v>8783</v>
      </c>
      <c r="E25" s="220">
        <f t="shared" si="81"/>
        <v>46.892891053786791</v>
      </c>
      <c r="F25" s="221">
        <f t="shared" si="82"/>
        <v>104.43519619500594</v>
      </c>
      <c r="G25" s="174">
        <v>8410</v>
      </c>
    </row>
    <row r="26" ht="15.75">
      <c r="A26" s="248"/>
      <c r="B26" s="187" t="s">
        <v>144</v>
      </c>
      <c r="C26" s="174">
        <f>C24-C25</f>
        <v>6510.0370900000016</v>
      </c>
      <c r="D26" s="174">
        <f>D24-D25</f>
        <v>3740.0390499999994</v>
      </c>
      <c r="E26" s="220">
        <f t="shared" si="81"/>
        <v>57.450349334338412</v>
      </c>
      <c r="F26" s="221">
        <f t="shared" si="82"/>
        <v>107.98932269318908</v>
      </c>
      <c r="G26" s="174">
        <f>G24-G25</f>
        <v>3463.3415199999999</v>
      </c>
    </row>
    <row r="27" ht="15.75">
      <c r="A27" s="248"/>
      <c r="B27" s="187" t="s">
        <v>145</v>
      </c>
      <c r="C27" s="174">
        <v>16068.91791</v>
      </c>
      <c r="D27" s="174">
        <v>7810</v>
      </c>
      <c r="E27" s="220"/>
      <c r="F27" s="221"/>
      <c r="G27" s="174"/>
    </row>
    <row r="28" ht="15.75">
      <c r="A28" s="248"/>
      <c r="B28" s="187" t="s">
        <v>146</v>
      </c>
      <c r="C28" s="174">
        <v>110</v>
      </c>
      <c r="D28" s="174">
        <v>110</v>
      </c>
      <c r="E28" s="220"/>
      <c r="F28" s="221"/>
      <c r="G28" s="174"/>
    </row>
    <row r="29" ht="15.75">
      <c r="A29" s="248"/>
      <c r="B29" s="187" t="s">
        <v>84</v>
      </c>
      <c r="C29" s="174">
        <v>2661</v>
      </c>
      <c r="D29" s="174">
        <v>973</v>
      </c>
      <c r="E29" s="220"/>
      <c r="F29" s="221"/>
      <c r="G29" s="174"/>
    </row>
    <row r="30" ht="15.75">
      <c r="A30" s="248"/>
      <c r="B30" s="188" t="s">
        <v>11</v>
      </c>
      <c r="C30" s="174">
        <f>C24-C23</f>
        <v>28</v>
      </c>
      <c r="D30" s="176">
        <f>D24-D23</f>
        <v>314.98502000000008</v>
      </c>
      <c r="E30" s="220">
        <f t="shared" si="81"/>
        <v>1124.9465000000002</v>
      </c>
      <c r="F30" s="221">
        <f t="shared" si="82"/>
        <v>113.80866040547122</v>
      </c>
      <c r="G30" s="176">
        <f>G24-G23</f>
        <v>276.76718000000074</v>
      </c>
    </row>
    <row r="31" ht="15.75">
      <c r="A31" s="248"/>
      <c r="B31" s="187" t="s">
        <v>13</v>
      </c>
      <c r="C31" s="174">
        <v>28</v>
      </c>
      <c r="D31" s="174">
        <v>1.4175800000000001</v>
      </c>
      <c r="E31" s="220">
        <f t="shared" si="81"/>
        <v>5.0627857142857149</v>
      </c>
      <c r="F31" s="221">
        <f t="shared" si="82"/>
        <v>5.5280069880983955</v>
      </c>
      <c r="G31" s="174">
        <v>25.643599999999999</v>
      </c>
    </row>
    <row r="32" ht="15.75">
      <c r="A32" s="248"/>
      <c r="B32" s="235" t="s">
        <v>17</v>
      </c>
      <c r="C32" s="174"/>
      <c r="D32" s="174"/>
      <c r="E32" s="220"/>
      <c r="F32" s="221"/>
      <c r="G32" s="174"/>
    </row>
    <row r="33" ht="15.75">
      <c r="A33" s="248"/>
      <c r="B33" s="187" t="s">
        <v>9</v>
      </c>
      <c r="C33" s="174">
        <v>34661.672010000002</v>
      </c>
      <c r="D33" s="174">
        <v>17060.054220000002</v>
      </c>
      <c r="E33" s="220">
        <f t="shared" si="81"/>
        <v>49.218786142451876</v>
      </c>
      <c r="F33" s="221">
        <f t="shared" si="82"/>
        <v>101.27469800872974</v>
      </c>
      <c r="G33" s="174">
        <v>16845.32717</v>
      </c>
    </row>
    <row r="34" ht="15.75">
      <c r="A34" s="248"/>
      <c r="B34" s="187" t="s">
        <v>15</v>
      </c>
      <c r="C34" s="174">
        <v>34716.672010000002</v>
      </c>
      <c r="D34" s="174">
        <v>17306.89964</v>
      </c>
      <c r="E34" s="220">
        <f t="shared" si="81"/>
        <v>49.851839585933853</v>
      </c>
      <c r="F34" s="221">
        <f t="shared" si="82"/>
        <v>99.820744044043437</v>
      </c>
      <c r="G34" s="174">
        <v>17337.978999999999</v>
      </c>
    </row>
    <row r="35" ht="15.75">
      <c r="A35" s="248"/>
      <c r="B35" s="187" t="s">
        <v>147</v>
      </c>
      <c r="C35" s="174">
        <v>29540.171999999999</v>
      </c>
      <c r="D35" s="174">
        <v>13832.473470000001</v>
      </c>
      <c r="E35" s="220">
        <f t="shared" si="81"/>
        <v>46.825974709964456</v>
      </c>
      <c r="F35" s="221">
        <f t="shared" si="82"/>
        <v>96.501205334981137</v>
      </c>
      <c r="G35" s="174">
        <v>14333.99036</v>
      </c>
    </row>
    <row r="36" ht="15.75">
      <c r="A36" s="248"/>
      <c r="B36" s="187" t="s">
        <v>141</v>
      </c>
      <c r="C36" s="174">
        <f>C34-C35</f>
        <v>5176.5000100000034</v>
      </c>
      <c r="D36" s="174">
        <f>SUM(D34-D35)</f>
        <v>3474.4261699999988</v>
      </c>
      <c r="E36" s="220">
        <f t="shared" si="81"/>
        <v>67.119214977070897</v>
      </c>
      <c r="F36" s="221">
        <f t="shared" si="82"/>
        <v>115.66042972785672</v>
      </c>
      <c r="G36" s="174">
        <f>SUM(G34-G35)</f>
        <v>3003.9886399999996</v>
      </c>
    </row>
    <row r="37" ht="15.75">
      <c r="A37" s="248"/>
      <c r="B37" s="187" t="s">
        <v>148</v>
      </c>
      <c r="C37" s="174">
        <v>24456.454000000002</v>
      </c>
      <c r="D37" s="174">
        <v>11690.543</v>
      </c>
      <c r="E37" s="220">
        <f t="shared" si="81"/>
        <v>47.801463777209889</v>
      </c>
      <c r="F37" s="221">
        <f t="shared" si="82"/>
        <v>112.41185598642735</v>
      </c>
      <c r="G37" s="174">
        <v>10399.742</v>
      </c>
    </row>
    <row r="38" ht="15.75">
      <c r="A38" s="248"/>
      <c r="B38" s="187" t="s">
        <v>149</v>
      </c>
      <c r="C38" s="174">
        <v>200.93047000000001</v>
      </c>
      <c r="D38" s="174">
        <v>200.93047000000001</v>
      </c>
      <c r="E38" s="220">
        <f t="shared" si="81"/>
        <v>100</v>
      </c>
      <c r="F38" s="221"/>
      <c r="G38" s="174"/>
    </row>
    <row r="39" ht="15.75">
      <c r="A39" s="248"/>
      <c r="B39" s="188" t="s">
        <v>11</v>
      </c>
      <c r="C39" s="174">
        <f>C34-C33</f>
        <v>55</v>
      </c>
      <c r="D39" s="176">
        <f>D34-D33</f>
        <v>246.84541999999783</v>
      </c>
      <c r="E39" s="220">
        <f t="shared" si="81"/>
        <v>448.80985454545066</v>
      </c>
      <c r="F39" s="221">
        <f t="shared" si="82"/>
        <v>50.105450739926894</v>
      </c>
      <c r="G39" s="176">
        <f>G34-G33</f>
        <v>492.65182999999888</v>
      </c>
    </row>
    <row r="40" ht="15.75">
      <c r="A40" s="248"/>
      <c r="B40" s="187" t="s">
        <v>18</v>
      </c>
      <c r="C40" s="174">
        <v>55</v>
      </c>
      <c r="D40" s="174">
        <v>167.98423</v>
      </c>
      <c r="E40" s="220">
        <f t="shared" si="81"/>
        <v>305.42587272727275</v>
      </c>
      <c r="F40" s="221">
        <f t="shared" si="82"/>
        <v>105.45514160596517</v>
      </c>
      <c r="G40" s="174">
        <v>159.29449</v>
      </c>
    </row>
    <row r="41" ht="15.75">
      <c r="A41" s="248"/>
      <c r="B41" s="219" t="s">
        <v>19</v>
      </c>
      <c r="C41" s="236"/>
      <c r="D41" s="236"/>
      <c r="E41" s="236"/>
      <c r="F41" s="237"/>
      <c r="G41" s="236"/>
    </row>
    <row r="42" ht="15.75">
      <c r="A42" s="248"/>
      <c r="B42" s="187" t="s">
        <v>9</v>
      </c>
      <c r="C42" s="181">
        <v>31576.183000000001</v>
      </c>
      <c r="D42" s="181">
        <v>14679.63632</v>
      </c>
      <c r="E42" s="220">
        <f t="shared" si="81"/>
        <v>46.48958463408956</v>
      </c>
      <c r="F42" s="221">
        <f t="shared" si="82"/>
        <v>108.65286771505896</v>
      </c>
      <c r="G42" s="181">
        <v>13510.583409999999</v>
      </c>
    </row>
    <row r="43" ht="15.75">
      <c r="A43" s="248"/>
      <c r="B43" s="187" t="s">
        <v>15</v>
      </c>
      <c r="C43" s="181">
        <v>31576.183000000001</v>
      </c>
      <c r="D43" s="181">
        <v>15000.015670000001</v>
      </c>
      <c r="E43" s="220">
        <f t="shared" si="81"/>
        <v>47.504208060866638</v>
      </c>
      <c r="F43" s="221">
        <f t="shared" si="82"/>
        <v>108.3125630972372</v>
      </c>
      <c r="G43" s="181">
        <v>13848.823479999999</v>
      </c>
    </row>
    <row r="44" ht="15.75">
      <c r="A44" s="248"/>
      <c r="B44" s="187" t="s">
        <v>143</v>
      </c>
      <c r="C44" s="181">
        <v>27507.082999999999</v>
      </c>
      <c r="D44" s="181">
        <v>12202.809999999999</v>
      </c>
      <c r="E44" s="220">
        <f t="shared" si="81"/>
        <v>44.362428397078673</v>
      </c>
      <c r="F44" s="221">
        <f t="shared" si="82"/>
        <v>105.05560530916578</v>
      </c>
      <c r="G44" s="181">
        <v>11615.5725</v>
      </c>
    </row>
    <row r="45" ht="15.75">
      <c r="A45" s="248"/>
      <c r="B45" s="187" t="s">
        <v>141</v>
      </c>
      <c r="C45" s="181">
        <f>C43-C44</f>
        <v>4069.1000000000022</v>
      </c>
      <c r="D45" s="181">
        <f>D43-D44</f>
        <v>2797.2056700000012</v>
      </c>
      <c r="E45" s="220">
        <f t="shared" si="81"/>
        <v>68.742613108549804</v>
      </c>
      <c r="F45" s="221">
        <f t="shared" si="82"/>
        <v>125.2526337187593</v>
      </c>
      <c r="G45" s="181">
        <f>G43-G44</f>
        <v>2233.2509799999989</v>
      </c>
    </row>
    <row r="46" ht="15.75">
      <c r="A46" s="248"/>
      <c r="B46" s="187" t="s">
        <v>148</v>
      </c>
      <c r="C46" s="174">
        <v>21214.338</v>
      </c>
      <c r="D46" s="174">
        <v>10693.809999999999</v>
      </c>
      <c r="E46" s="220">
        <f t="shared" si="81"/>
        <v>50.40840774762804</v>
      </c>
      <c r="F46" s="221">
        <f t="shared" si="82"/>
        <v>105.03940766701109</v>
      </c>
      <c r="G46" s="174">
        <v>10180.76</v>
      </c>
    </row>
    <row r="47" ht="15.75">
      <c r="A47" s="248"/>
      <c r="B47" s="187" t="s">
        <v>149</v>
      </c>
      <c r="C47" s="174">
        <v>30</v>
      </c>
      <c r="D47" s="174">
        <v>30</v>
      </c>
      <c r="E47" s="220">
        <f t="shared" si="81"/>
        <v>100</v>
      </c>
      <c r="F47" s="221"/>
      <c r="G47" s="174"/>
    </row>
    <row r="48" ht="15.75">
      <c r="A48" s="248"/>
      <c r="B48" s="188" t="s">
        <v>11</v>
      </c>
      <c r="C48" s="181">
        <f>C43-C42</f>
        <v>0</v>
      </c>
      <c r="D48" s="182">
        <f>D43-D42</f>
        <v>320.37935000000107</v>
      </c>
      <c r="E48" s="220"/>
      <c r="F48" s="221">
        <f t="shared" si="82"/>
        <v>94.719513864812427</v>
      </c>
      <c r="G48" s="182">
        <f>G43-G42</f>
        <v>338.24006999999983</v>
      </c>
    </row>
    <row r="49" ht="15.75">
      <c r="A49" s="248"/>
      <c r="B49" s="187" t="s">
        <v>18</v>
      </c>
      <c r="C49" s="174">
        <v>75</v>
      </c>
      <c r="D49" s="174">
        <v>26.65889</v>
      </c>
      <c r="E49" s="220">
        <f t="shared" si="81"/>
        <v>35.545186666666666</v>
      </c>
      <c r="F49" s="221">
        <f t="shared" si="82"/>
        <v>69.646935942789952</v>
      </c>
      <c r="G49" s="174">
        <v>38.277189999999997</v>
      </c>
    </row>
    <row r="50" ht="15.75">
      <c r="A50" s="248"/>
      <c r="B50" s="219" t="s">
        <v>57</v>
      </c>
      <c r="C50" s="174"/>
      <c r="D50" s="174"/>
      <c r="E50" s="220"/>
      <c r="F50" s="221"/>
      <c r="G50" s="174"/>
    </row>
    <row r="51" ht="15.75">
      <c r="A51" s="248"/>
      <c r="B51" s="187" t="s">
        <v>9</v>
      </c>
      <c r="C51" s="181">
        <v>50258.910000000003</v>
      </c>
      <c r="D51" s="174">
        <v>23413.700339999999</v>
      </c>
      <c r="E51" s="220">
        <f t="shared" si="81"/>
        <v>46.586168183910068</v>
      </c>
      <c r="F51" s="221">
        <f t="shared" si="82"/>
        <v>105.96308094920055</v>
      </c>
      <c r="G51" s="174">
        <v>22096.09246</v>
      </c>
    </row>
    <row r="52" ht="15.75">
      <c r="A52" s="248"/>
      <c r="B52" s="187" t="s">
        <v>15</v>
      </c>
      <c r="C52" s="181">
        <v>50258.910000000003</v>
      </c>
      <c r="D52" s="174">
        <v>23953.74164</v>
      </c>
      <c r="E52" s="220">
        <f t="shared" si="81"/>
        <v>47.660686712067566</v>
      </c>
      <c r="F52" s="221">
        <f t="shared" si="82"/>
        <v>107.48439523920426</v>
      </c>
      <c r="G52" s="174">
        <v>22285.785380000001</v>
      </c>
    </row>
    <row r="53" ht="15.75">
      <c r="A53" s="248"/>
      <c r="B53" s="187" t="s">
        <v>143</v>
      </c>
      <c r="C53" s="181">
        <v>41020.684999999998</v>
      </c>
      <c r="D53" s="174">
        <v>18768.248319999999</v>
      </c>
      <c r="E53" s="220">
        <f t="shared" si="81"/>
        <v>45.753132401372625</v>
      </c>
      <c r="F53" s="221">
        <f t="shared" si="82"/>
        <v>106.19138776415298</v>
      </c>
      <c r="G53" s="174">
        <v>17673.983469999999</v>
      </c>
    </row>
    <row r="54" ht="15.75">
      <c r="A54" s="248"/>
      <c r="B54" s="187" t="s">
        <v>141</v>
      </c>
      <c r="C54" s="181">
        <f>C52-C53</f>
        <v>9238.2250000000058</v>
      </c>
      <c r="D54" s="174">
        <f>SUM(D52-D53)</f>
        <v>5185.4933200000014</v>
      </c>
      <c r="E54" s="220">
        <f t="shared" si="81"/>
        <v>56.130840285877404</v>
      </c>
      <c r="F54" s="221">
        <f t="shared" si="82"/>
        <v>112.43963685335304</v>
      </c>
      <c r="G54" s="174">
        <f>SUM(G52-G53)</f>
        <v>4611.801910000002</v>
      </c>
    </row>
    <row r="55" ht="15.75">
      <c r="A55" s="248"/>
      <c r="B55" s="187" t="s">
        <v>148</v>
      </c>
      <c r="C55" s="174">
        <v>30792.119999999999</v>
      </c>
      <c r="D55" s="174">
        <v>14737.33532</v>
      </c>
      <c r="E55" s="220">
        <f t="shared" si="81"/>
        <v>47.860736188349492</v>
      </c>
      <c r="F55" s="221">
        <f t="shared" si="82"/>
        <v>111.26026774542264</v>
      </c>
      <c r="G55" s="174">
        <v>13245.820470000001</v>
      </c>
    </row>
    <row r="56" ht="15.75">
      <c r="A56" s="248"/>
      <c r="B56" s="187" t="s">
        <v>149</v>
      </c>
      <c r="C56" s="174">
        <v>342.06999999999999</v>
      </c>
      <c r="D56" s="174">
        <v>342.065</v>
      </c>
      <c r="E56" s="220">
        <f t="shared" si="81"/>
        <v>99.99853831087205</v>
      </c>
      <c r="F56" s="221"/>
      <c r="G56" s="174"/>
    </row>
    <row r="57" ht="15.75">
      <c r="A57" s="248"/>
      <c r="B57" s="188" t="s">
        <v>11</v>
      </c>
      <c r="C57" s="181">
        <f>C52-C51</f>
        <v>0</v>
      </c>
      <c r="D57" s="182">
        <f>D52-D51</f>
        <v>540.04130000000077</v>
      </c>
      <c r="E57" s="220"/>
      <c r="F57" s="221">
        <f t="shared" si="82"/>
        <v>284.69238598889035</v>
      </c>
      <c r="G57" s="182">
        <f>G52-G51</f>
        <v>189.69292000000132</v>
      </c>
    </row>
    <row r="58" ht="16.5">
      <c r="A58" s="248"/>
      <c r="B58" s="238" t="s">
        <v>18</v>
      </c>
      <c r="C58" s="185">
        <v>180</v>
      </c>
      <c r="D58" s="185">
        <v>294.96089999999998</v>
      </c>
      <c r="E58" s="239">
        <f t="shared" si="81"/>
        <v>163.86716666666666</v>
      </c>
      <c r="F58" s="240">
        <f t="shared" si="82"/>
        <v>83.80444303116586</v>
      </c>
      <c r="G58" s="185">
        <v>351.96332000000001</v>
      </c>
    </row>
    <row r="59" ht="15.75">
      <c r="A59" s="248"/>
      <c r="B59" s="262" t="s">
        <v>150</v>
      </c>
      <c r="C59" s="139" t="s">
        <v>36</v>
      </c>
      <c r="D59" s="139" t="s">
        <v>52</v>
      </c>
      <c r="E59" s="139" t="s">
        <v>38</v>
      </c>
      <c r="F59" s="140" t="s">
        <v>39</v>
      </c>
      <c r="G59" s="139"/>
    </row>
    <row r="60" ht="15.75">
      <c r="A60" s="248"/>
      <c r="B60" s="263" t="s">
        <v>6</v>
      </c>
      <c r="C60" s="141" t="s">
        <v>137</v>
      </c>
      <c r="D60" s="141" t="s">
        <v>151</v>
      </c>
      <c r="E60" s="141" t="s">
        <v>40</v>
      </c>
      <c r="F60" s="142" t="s">
        <v>139</v>
      </c>
      <c r="G60" s="141"/>
    </row>
    <row r="61" ht="16.5">
      <c r="A61" s="248"/>
      <c r="B61" s="264"/>
      <c r="C61" s="163" t="s">
        <v>74</v>
      </c>
      <c r="D61" s="163" t="s">
        <v>74</v>
      </c>
      <c r="E61" s="163"/>
      <c r="F61" s="143"/>
      <c r="G61" s="163"/>
    </row>
    <row r="62" ht="15.75">
      <c r="A62" s="248"/>
      <c r="B62" s="241" t="s">
        <v>21</v>
      </c>
      <c r="C62" s="242"/>
      <c r="D62" s="242"/>
      <c r="E62" s="243"/>
      <c r="F62" s="244"/>
      <c r="G62" s="242"/>
    </row>
    <row r="63" ht="15.75">
      <c r="A63" s="248"/>
      <c r="B63" s="187" t="s">
        <v>9</v>
      </c>
      <c r="C63" s="181">
        <v>35141</v>
      </c>
      <c r="D63" s="174">
        <v>16928.273850000001</v>
      </c>
      <c r="E63" s="220">
        <f t="shared" si="81"/>
        <v>48.172430636578362</v>
      </c>
      <c r="F63" s="221">
        <f t="shared" si="82"/>
        <v>99.193693770587046</v>
      </c>
      <c r="G63" s="174">
        <v>17065.877079999998</v>
      </c>
    </row>
    <row r="64" ht="15.75">
      <c r="A64" s="248"/>
      <c r="B64" s="187" t="s">
        <v>15</v>
      </c>
      <c r="C64" s="181">
        <v>35141</v>
      </c>
      <c r="D64" s="174">
        <v>17538.234059999999</v>
      </c>
      <c r="E64" s="220">
        <f t="shared" si="81"/>
        <v>49.9081814973962</v>
      </c>
      <c r="F64" s="221">
        <f t="shared" si="82"/>
        <v>102.11769493491771</v>
      </c>
      <c r="G64" s="174">
        <v>17174.529910000001</v>
      </c>
    </row>
    <row r="65" ht="15.75">
      <c r="A65" s="248"/>
      <c r="B65" s="187" t="s">
        <v>147</v>
      </c>
      <c r="C65" s="181">
        <v>30069</v>
      </c>
      <c r="D65" s="174">
        <v>14320.415999999999</v>
      </c>
      <c r="E65" s="220">
        <f t="shared" si="81"/>
        <v>47.625182081213211</v>
      </c>
      <c r="F65" s="221">
        <f t="shared" si="82"/>
        <v>102.08362377668681</v>
      </c>
      <c r="G65" s="174">
        <v>14028.1227</v>
      </c>
    </row>
    <row r="66" ht="15.75">
      <c r="A66" s="248"/>
      <c r="B66" s="187" t="s">
        <v>141</v>
      </c>
      <c r="C66" s="181">
        <f>C64-C65</f>
        <v>5072</v>
      </c>
      <c r="D66" s="174">
        <f>D64-D65</f>
        <v>3217.8180599999996</v>
      </c>
      <c r="E66" s="220">
        <f t="shared" si="81"/>
        <v>63.442785094637209</v>
      </c>
      <c r="F66" s="221">
        <f t="shared" si="82"/>
        <v>102.26959974452889</v>
      </c>
      <c r="G66" s="174">
        <f>G64-G65</f>
        <v>3146.4072100000012</v>
      </c>
    </row>
    <row r="67" ht="15.75">
      <c r="A67" s="248"/>
      <c r="B67" s="187" t="s">
        <v>148</v>
      </c>
      <c r="C67" s="174">
        <v>24192</v>
      </c>
      <c r="D67" s="174">
        <v>12100.415999999999</v>
      </c>
      <c r="E67" s="220">
        <f t="shared" si="81"/>
        <v>50.018253968253966</v>
      </c>
      <c r="F67" s="221">
        <f t="shared" si="82"/>
        <v>109.89733126685014</v>
      </c>
      <c r="G67" s="174">
        <v>11010.655000000001</v>
      </c>
    </row>
    <row r="68" ht="15.75">
      <c r="A68" s="248"/>
      <c r="B68" s="188" t="s">
        <v>11</v>
      </c>
      <c r="C68" s="181">
        <f>C64-C63</f>
        <v>0</v>
      </c>
      <c r="D68" s="176">
        <f>D64-D63</f>
        <v>609.96020999999746</v>
      </c>
      <c r="E68" s="220"/>
      <c r="F68" s="221">
        <f t="shared" si="82"/>
        <v>561.38455850619096</v>
      </c>
      <c r="G68" s="176">
        <f>G64-G63</f>
        <v>108.65283000000272</v>
      </c>
    </row>
    <row r="69" ht="15.75">
      <c r="A69" s="248"/>
      <c r="B69" s="187" t="s">
        <v>18</v>
      </c>
      <c r="C69" s="174">
        <v>50</v>
      </c>
      <c r="D69" s="174">
        <v>203.32656</v>
      </c>
      <c r="E69" s="220">
        <f t="shared" si="81"/>
        <v>406.65312</v>
      </c>
      <c r="F69" s="221">
        <f t="shared" si="82"/>
        <v>153.08134401264363</v>
      </c>
      <c r="G69" s="174">
        <v>132.82256000000001</v>
      </c>
    </row>
    <row r="70" ht="15.75">
      <c r="A70" s="248"/>
      <c r="B70" s="219" t="s">
        <v>22</v>
      </c>
      <c r="C70" s="236"/>
      <c r="D70" s="174"/>
      <c r="E70" s="220"/>
      <c r="F70" s="221"/>
      <c r="G70" s="174"/>
    </row>
    <row r="71" ht="15.75">
      <c r="A71" s="248"/>
      <c r="B71" s="187" t="s">
        <v>9</v>
      </c>
      <c r="C71" s="181">
        <v>19269.264999999999</v>
      </c>
      <c r="D71" s="174">
        <v>9338.8654000000006</v>
      </c>
      <c r="E71" s="220">
        <f t="shared" si="81"/>
        <v>48.465083644861394</v>
      </c>
      <c r="F71" s="221">
        <f t="shared" si="82"/>
        <v>102.08665451099779</v>
      </c>
      <c r="G71" s="174">
        <v>9147.9786899999999</v>
      </c>
    </row>
    <row r="72" ht="15.75">
      <c r="A72" s="248"/>
      <c r="B72" s="187" t="s">
        <v>15</v>
      </c>
      <c r="C72" s="181">
        <v>19276.652999999998</v>
      </c>
      <c r="D72" s="174">
        <v>9921.0714599999992</v>
      </c>
      <c r="E72" s="220">
        <f t="shared" si="81"/>
        <v>51.466774133455637</v>
      </c>
      <c r="F72" s="221">
        <f t="shared" si="82"/>
        <v>103.54364893506609</v>
      </c>
      <c r="G72" s="174">
        <v>9581.5354800000005</v>
      </c>
    </row>
    <row r="73" ht="15.75">
      <c r="A73" s="248"/>
      <c r="B73" s="187" t="s">
        <v>147</v>
      </c>
      <c r="C73" s="181">
        <v>16454.064999999999</v>
      </c>
      <c r="D73" s="174">
        <v>8054.0649999999996</v>
      </c>
      <c r="E73" s="220">
        <f t="shared" si="81"/>
        <v>48.948785604043742</v>
      </c>
      <c r="F73" s="221">
        <f t="shared" si="82"/>
        <v>101.3416910017929</v>
      </c>
      <c r="G73" s="174">
        <v>7947.43498</v>
      </c>
    </row>
    <row r="74" ht="15.75">
      <c r="A74" s="248"/>
      <c r="B74" s="187" t="s">
        <v>144</v>
      </c>
      <c r="C74" s="181">
        <f>C72-C73</f>
        <v>2822.5879999999997</v>
      </c>
      <c r="D74" s="174">
        <f>D72-D73</f>
        <v>1867.0064599999996</v>
      </c>
      <c r="E74" s="220">
        <f t="shared" si="81"/>
        <v>66.145199370223352</v>
      </c>
      <c r="F74" s="221">
        <f t="shared" si="82"/>
        <v>114.25285409312336</v>
      </c>
      <c r="G74" s="174">
        <f>G72-G73</f>
        <v>1634.1005000000005</v>
      </c>
    </row>
    <row r="75" ht="15.75">
      <c r="A75" s="248"/>
      <c r="B75" s="187" t="s">
        <v>148</v>
      </c>
      <c r="C75" s="174">
        <v>13465.065000000001</v>
      </c>
      <c r="D75" s="174">
        <v>6872.0649999999996</v>
      </c>
      <c r="E75" s="220">
        <f t="shared" si="81"/>
        <v>51.036255673477996</v>
      </c>
      <c r="F75" s="221">
        <f t="shared" si="82"/>
        <v>101.6878514353359</v>
      </c>
      <c r="G75" s="174">
        <v>6758</v>
      </c>
    </row>
    <row r="76" ht="15.75">
      <c r="A76" s="248"/>
      <c r="B76" s="188" t="s">
        <v>11</v>
      </c>
      <c r="C76" s="174">
        <f>C72-C71</f>
        <v>7.3879999999990105</v>
      </c>
      <c r="D76" s="176">
        <f>D72-D71</f>
        <v>582.20605999999862</v>
      </c>
      <c r="E76" s="220">
        <f t="shared" si="81"/>
        <v>7880.4285327568568</v>
      </c>
      <c r="F76" s="221">
        <f t="shared" si="82"/>
        <v>134.2859974583717</v>
      </c>
      <c r="G76" s="176">
        <f>G72-G71</f>
        <v>433.55679000000055</v>
      </c>
    </row>
    <row r="77" ht="15.75">
      <c r="A77" s="248"/>
      <c r="B77" s="187" t="s">
        <v>18</v>
      </c>
      <c r="C77" s="174">
        <v>7.3879999999999999</v>
      </c>
      <c r="D77" s="174">
        <v>25.294640000000001</v>
      </c>
      <c r="E77" s="220">
        <f t="shared" si="81"/>
        <v>342.37466161342718</v>
      </c>
      <c r="F77" s="221">
        <f t="shared" si="82"/>
        <v>80.350899707816538</v>
      </c>
      <c r="G77" s="174">
        <v>31.480219999999999</v>
      </c>
    </row>
    <row r="78" ht="15.75">
      <c r="A78" s="248"/>
      <c r="B78" s="219" t="s">
        <v>23</v>
      </c>
      <c r="C78" s="174"/>
      <c r="D78" s="174"/>
      <c r="E78" s="220"/>
      <c r="F78" s="221"/>
      <c r="G78" s="174"/>
    </row>
    <row r="79" ht="15.75">
      <c r="A79" s="248"/>
      <c r="B79" s="187" t="s">
        <v>9</v>
      </c>
      <c r="C79" s="181">
        <v>13944.469999999999</v>
      </c>
      <c r="D79" s="174">
        <v>6360.6923299999999</v>
      </c>
      <c r="E79" s="220">
        <f t="shared" si="81"/>
        <v>45.614443073132215</v>
      </c>
      <c r="F79" s="221">
        <f t="shared" si="82"/>
        <v>109.65513933416977</v>
      </c>
      <c r="G79" s="174">
        <v>5800.6331200000004</v>
      </c>
    </row>
    <row r="80" ht="15.75">
      <c r="A80" s="248"/>
      <c r="B80" s="187" t="s">
        <v>15</v>
      </c>
      <c r="C80" s="181">
        <v>13959.469999999999</v>
      </c>
      <c r="D80" s="174">
        <v>6481.5266799999999</v>
      </c>
      <c r="E80" s="220">
        <f t="shared" ref="E80:E102" si="83">D80/C80*100</f>
        <v>46.431036994957545</v>
      </c>
      <c r="F80" s="221">
        <f t="shared" ref="F80:F102" si="84">D80/G80*100</f>
        <v>103.75218974005821</v>
      </c>
      <c r="G80" s="174">
        <v>6247.1227799999997</v>
      </c>
    </row>
    <row r="81" ht="15.75">
      <c r="A81" s="248"/>
      <c r="B81" s="187" t="s">
        <v>147</v>
      </c>
      <c r="C81" s="181">
        <v>11898.469999999999</v>
      </c>
      <c r="D81" s="174">
        <v>5418.9330099999997</v>
      </c>
      <c r="E81" s="220">
        <f t="shared" si="83"/>
        <v>45.543107727296025</v>
      </c>
      <c r="F81" s="221">
        <f t="shared" si="84"/>
        <v>100.63408764414048</v>
      </c>
      <c r="G81" s="174">
        <v>5384.7887300000002</v>
      </c>
    </row>
    <row r="82" ht="15.75">
      <c r="A82" s="248"/>
      <c r="B82" s="187" t="s">
        <v>141</v>
      </c>
      <c r="C82" s="181">
        <f>C80-C81</f>
        <v>2061</v>
      </c>
      <c r="D82" s="174">
        <f>D80-D81</f>
        <v>1062.5936700000002</v>
      </c>
      <c r="E82" s="220">
        <f t="shared" si="83"/>
        <v>51.55718922852985</v>
      </c>
      <c r="F82" s="221">
        <f t="shared" si="84"/>
        <v>123.22297490166379</v>
      </c>
      <c r="G82" s="174">
        <f>G80-G81</f>
        <v>862.33404999999948</v>
      </c>
    </row>
    <row r="83" ht="15.75">
      <c r="A83" s="248"/>
      <c r="B83" s="187" t="s">
        <v>148</v>
      </c>
      <c r="C83" s="174">
        <v>8637.4699999999993</v>
      </c>
      <c r="D83" s="174">
        <v>4201.9330099999997</v>
      </c>
      <c r="E83" s="220">
        <f t="shared" si="83"/>
        <v>48.647729138277761</v>
      </c>
      <c r="F83" s="221">
        <f t="shared" si="84"/>
        <v>98.983074971767678</v>
      </c>
      <c r="G83" s="174">
        <v>4245.1025200000004</v>
      </c>
    </row>
    <row r="84" ht="15.75">
      <c r="A84" s="248"/>
      <c r="B84" s="188" t="s">
        <v>11</v>
      </c>
      <c r="C84" s="181">
        <f>C80-C79</f>
        <v>15</v>
      </c>
      <c r="D84" s="176">
        <f>D80-D79</f>
        <v>120.83435000000009</v>
      </c>
      <c r="E84" s="220">
        <f t="shared" si="83"/>
        <v>805.56233333333387</v>
      </c>
      <c r="F84" s="221">
        <f t="shared" si="84"/>
        <v>27.063191116228825</v>
      </c>
      <c r="G84" s="176">
        <f>G80-G79</f>
        <v>446.48965999999928</v>
      </c>
    </row>
    <row r="85" ht="15.75">
      <c r="A85" s="248"/>
      <c r="B85" s="187" t="s">
        <v>18</v>
      </c>
      <c r="C85" s="174">
        <v>15</v>
      </c>
      <c r="D85" s="174">
        <v>11.147030000000001</v>
      </c>
      <c r="E85" s="220">
        <f t="shared" si="83"/>
        <v>74.313533333333339</v>
      </c>
      <c r="F85" s="221"/>
      <c r="G85" s="174">
        <v>0</v>
      </c>
    </row>
    <row r="86" ht="15.75">
      <c r="A86" s="248"/>
      <c r="B86" s="219" t="s">
        <v>24</v>
      </c>
      <c r="C86" s="174"/>
      <c r="D86" s="174"/>
      <c r="E86" s="220"/>
      <c r="F86" s="221"/>
      <c r="G86" s="174"/>
    </row>
    <row r="87" ht="15.75">
      <c r="A87" s="248"/>
      <c r="B87" s="187" t="s">
        <v>9</v>
      </c>
      <c r="C87" s="181">
        <v>13105.690000000001</v>
      </c>
      <c r="D87" s="174">
        <v>5848.4738100000004</v>
      </c>
      <c r="E87" s="220">
        <f t="shared" si="83"/>
        <v>44.625455126742658</v>
      </c>
      <c r="F87" s="221">
        <f t="shared" si="84"/>
        <v>83.848698352698108</v>
      </c>
      <c r="G87" s="174">
        <v>6975.0323200000003</v>
      </c>
    </row>
    <row r="88" ht="15.75">
      <c r="A88" s="248"/>
      <c r="B88" s="187" t="s">
        <v>15</v>
      </c>
      <c r="C88" s="181">
        <v>13178.690000000001</v>
      </c>
      <c r="D88" s="174">
        <v>6144.04457</v>
      </c>
      <c r="E88" s="220">
        <f t="shared" si="83"/>
        <v>46.621056948755907</v>
      </c>
      <c r="F88" s="221">
        <f t="shared" si="84"/>
        <v>87.268715913381925</v>
      </c>
      <c r="G88" s="174">
        <v>7040.3746700000002</v>
      </c>
    </row>
    <row r="89" ht="15.75">
      <c r="A89" s="248"/>
      <c r="B89" s="187" t="s">
        <v>147</v>
      </c>
      <c r="C89" s="181">
        <v>11278.690000000001</v>
      </c>
      <c r="D89" s="174">
        <v>5029.6899999999996</v>
      </c>
      <c r="E89" s="220">
        <f t="shared" si="83"/>
        <v>44.594629340818834</v>
      </c>
      <c r="F89" s="221">
        <f t="shared" si="84"/>
        <v>87.275550928335932</v>
      </c>
      <c r="G89" s="174">
        <v>5763</v>
      </c>
    </row>
    <row r="90" ht="15.75">
      <c r="A90" s="248"/>
      <c r="B90" s="187" t="s">
        <v>141</v>
      </c>
      <c r="C90" s="181">
        <f>C88-C89</f>
        <v>1900</v>
      </c>
      <c r="D90" s="174">
        <f>D88-D89</f>
        <v>1114.3545700000004</v>
      </c>
      <c r="E90" s="220">
        <f t="shared" si="83"/>
        <v>58.650240526315812</v>
      </c>
      <c r="F90" s="221">
        <f t="shared" si="84"/>
        <v>87.23787907897065</v>
      </c>
      <c r="G90" s="174">
        <f>G88-G89</f>
        <v>1277.3746700000002</v>
      </c>
    </row>
    <row r="91" ht="15.75">
      <c r="A91" s="248"/>
      <c r="B91" s="187" t="s">
        <v>148</v>
      </c>
      <c r="C91" s="174">
        <v>7993.6899999999996</v>
      </c>
      <c r="D91" s="174">
        <v>4075.6900000000001</v>
      </c>
      <c r="E91" s="220">
        <f t="shared" si="83"/>
        <v>50.986340476050486</v>
      </c>
      <c r="F91" s="221">
        <f t="shared" si="84"/>
        <v>83.29634171265073</v>
      </c>
      <c r="G91" s="174">
        <v>4893</v>
      </c>
    </row>
    <row r="92" ht="15.75">
      <c r="A92" s="248"/>
      <c r="B92" s="188" t="s">
        <v>11</v>
      </c>
      <c r="C92" s="181">
        <f>C88-C87</f>
        <v>73</v>
      </c>
      <c r="D92" s="176">
        <f>D88-D87</f>
        <v>295.57075999999961</v>
      </c>
      <c r="E92" s="220">
        <f t="shared" si="83"/>
        <v>404.891452054794</v>
      </c>
      <c r="F92" s="221">
        <f t="shared" si="84"/>
        <v>452.34179670611798</v>
      </c>
      <c r="G92" s="176">
        <f>G88-G87</f>
        <v>65.342349999999897</v>
      </c>
    </row>
    <row r="93" ht="15.75">
      <c r="A93" s="248"/>
      <c r="B93" s="187" t="s">
        <v>18</v>
      </c>
      <c r="C93" s="174">
        <v>73</v>
      </c>
      <c r="D93" s="174">
        <v>36.02957</v>
      </c>
      <c r="E93" s="220">
        <f t="shared" si="83"/>
        <v>49.355575342465755</v>
      </c>
      <c r="F93" s="221">
        <f t="shared" si="84"/>
        <v>192.9500883628769</v>
      </c>
      <c r="G93" s="174">
        <v>18.672999999999998</v>
      </c>
    </row>
    <row r="94" ht="15.75">
      <c r="A94" s="248"/>
      <c r="B94" s="186" t="s">
        <v>25</v>
      </c>
      <c r="C94" s="174"/>
      <c r="D94" s="206"/>
      <c r="E94" s="222"/>
      <c r="F94" s="223"/>
      <c r="G94" s="206"/>
    </row>
    <row r="95" ht="15.75">
      <c r="A95" s="248"/>
      <c r="B95" s="187" t="s">
        <v>9</v>
      </c>
      <c r="C95" s="181">
        <v>9774</v>
      </c>
      <c r="D95" s="174">
        <v>4392.8305499999997</v>
      </c>
      <c r="E95" s="220">
        <f t="shared" si="83"/>
        <v>44.944040822590544</v>
      </c>
      <c r="F95" s="221">
        <f t="shared" si="84"/>
        <v>111.27420037125574</v>
      </c>
      <c r="G95" s="174">
        <v>3947.75297</v>
      </c>
    </row>
    <row r="96" ht="15.75">
      <c r="A96" s="248"/>
      <c r="B96" s="187" t="s">
        <v>15</v>
      </c>
      <c r="C96" s="181">
        <v>9774</v>
      </c>
      <c r="D96" s="174">
        <v>4685.7226799999999</v>
      </c>
      <c r="E96" s="220">
        <f t="shared" si="83"/>
        <v>47.940686310620009</v>
      </c>
      <c r="F96" s="221">
        <f t="shared" si="84"/>
        <v>111.54173896450017</v>
      </c>
      <c r="G96" s="174">
        <v>4200.86931</v>
      </c>
    </row>
    <row r="97" ht="15.75">
      <c r="A97" s="248"/>
      <c r="B97" s="187" t="s">
        <v>147</v>
      </c>
      <c r="C97" s="181">
        <v>7038</v>
      </c>
      <c r="D97" s="174">
        <v>3469.5844999999999</v>
      </c>
      <c r="E97" s="220">
        <f t="shared" si="83"/>
        <v>49.297875816993461</v>
      </c>
      <c r="F97" s="221">
        <f t="shared" si="84"/>
        <v>118.45466432687843</v>
      </c>
      <c r="G97" s="174">
        <v>2929.04</v>
      </c>
    </row>
    <row r="98" ht="15.75">
      <c r="A98" s="248"/>
      <c r="B98" s="187" t="s">
        <v>141</v>
      </c>
      <c r="C98" s="181">
        <f>C96-C97</f>
        <v>2736</v>
      </c>
      <c r="D98" s="174">
        <f>D96-D97</f>
        <v>1216.1381799999999</v>
      </c>
      <c r="E98" s="220">
        <f t="shared" si="83"/>
        <v>44.449494883040934</v>
      </c>
      <c r="F98" s="221">
        <f t="shared" si="84"/>
        <v>95.621178914330869</v>
      </c>
      <c r="G98" s="174">
        <f>G96-G97</f>
        <v>1271.8293100000001</v>
      </c>
    </row>
    <row r="99" ht="15.75">
      <c r="A99" s="248"/>
      <c r="B99" s="187" t="s">
        <v>152</v>
      </c>
      <c r="C99" s="174">
        <v>2300</v>
      </c>
      <c r="D99" s="174">
        <v>1021.6224999999999</v>
      </c>
      <c r="E99" s="220">
        <f t="shared" si="83"/>
        <v>44.41836956521739</v>
      </c>
      <c r="F99" s="221">
        <f t="shared" si="84"/>
        <v>46.164595571622229</v>
      </c>
      <c r="G99" s="174">
        <v>2213</v>
      </c>
    </row>
    <row r="100" ht="15.75">
      <c r="A100" s="248"/>
      <c r="B100" s="187" t="s">
        <v>134</v>
      </c>
      <c r="C100" s="174">
        <v>280</v>
      </c>
      <c r="D100" s="174">
        <v>279.6225</v>
      </c>
      <c r="E100" s="220">
        <f t="shared" si="83"/>
        <v>99.865178571428572</v>
      </c>
      <c r="F100" s="221"/>
      <c r="G100" s="174"/>
    </row>
    <row r="101" ht="15.75">
      <c r="A101" s="248"/>
      <c r="B101" s="188" t="s">
        <v>11</v>
      </c>
      <c r="C101" s="181">
        <f>C96-C95</f>
        <v>0</v>
      </c>
      <c r="D101" s="176">
        <f>D96-D95</f>
        <v>292.89213000000018</v>
      </c>
      <c r="E101" s="220"/>
      <c r="F101" s="221">
        <f t="shared" si="84"/>
        <v>115.71442997318945</v>
      </c>
      <c r="G101" s="176">
        <f>G96-G95</f>
        <v>253.11634000000004</v>
      </c>
    </row>
    <row r="102" ht="16.5">
      <c r="A102" s="248"/>
      <c r="B102" s="238" t="s">
        <v>18</v>
      </c>
      <c r="C102" s="185">
        <v>16</v>
      </c>
      <c r="D102" s="212">
        <v>87.078999999999994</v>
      </c>
      <c r="E102" s="239">
        <f t="shared" si="83"/>
        <v>544.24374999999998</v>
      </c>
      <c r="F102" s="240">
        <f t="shared" si="84"/>
        <v>73.816406283113068</v>
      </c>
      <c r="G102" s="212">
        <v>117.967</v>
      </c>
    </row>
    <row r="105" ht="15.75">
      <c r="B105" s="248" t="s">
        <v>153</v>
      </c>
    </row>
    <row r="106" ht="15.75">
      <c r="B106" s="248" t="s">
        <v>154</v>
      </c>
    </row>
  </sheetData>
  <printOptions headings="0" gridLines="0"/>
  <pageMargins left="0.70866099999999987" right="0.70866099999999987" top="0.78740199999999982" bottom="0.78740199999999982" header="0.31496099999999999" footer="0.31496099999999999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8" man="1" max="255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F31" activeCellId="0" sqref="F31"/>
    </sheetView>
  </sheetViews>
  <sheetFormatPr baseColWidth="8" defaultRowHeight="15.75" customHeight="1"/>
  <cols>
    <col customWidth="1" min="1" max="1" style="248" width="16.710899999999999"/>
    <col customWidth="1" min="2" max="2" style="248" width="32.140599999999999"/>
    <col customWidth="1" min="3" max="4" style="248" width="14.710900000000001"/>
    <col customWidth="1" min="5" max="5" style="248" width="13.5703"/>
    <col customWidth="1" min="6" max="6" style="248" width="16"/>
    <col customWidth="1" min="7" max="7" style="213" width="14.140599999999999"/>
    <col customWidth="1" min="8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0.25">
      <c r="B2" s="82" t="s">
        <v>155</v>
      </c>
      <c r="C2" s="86"/>
      <c r="D2" s="86"/>
      <c r="E2" s="86"/>
      <c r="F2" s="86"/>
    </row>
    <row r="3" ht="20.25">
      <c r="B3" s="82"/>
      <c r="C3" s="86"/>
      <c r="D3" s="86"/>
      <c r="E3" s="86"/>
      <c r="F3" s="86"/>
    </row>
    <row r="4" ht="21">
      <c r="B4" s="82"/>
      <c r="C4" s="86"/>
      <c r="D4" s="86"/>
      <c r="E4" s="86"/>
      <c r="F4" s="86"/>
    </row>
    <row r="5" ht="15.75">
      <c r="B5" s="167" t="s">
        <v>1</v>
      </c>
      <c r="C5" s="139" t="s">
        <v>36</v>
      </c>
      <c r="D5" s="139" t="s">
        <v>52</v>
      </c>
      <c r="E5" s="139" t="s">
        <v>38</v>
      </c>
      <c r="F5" s="140" t="s">
        <v>39</v>
      </c>
    </row>
    <row r="6" ht="15.75">
      <c r="B6" s="168" t="s">
        <v>6</v>
      </c>
      <c r="C6" s="141" t="s">
        <v>156</v>
      </c>
      <c r="D6" s="141" t="s">
        <v>157</v>
      </c>
      <c r="E6" s="141" t="s">
        <v>40</v>
      </c>
      <c r="F6" s="142" t="s">
        <v>158</v>
      </c>
    </row>
    <row r="7" ht="16.5">
      <c r="B7" s="169"/>
      <c r="C7" s="163"/>
      <c r="D7" s="163"/>
      <c r="E7" s="163"/>
      <c r="F7" s="143"/>
    </row>
    <row r="8" ht="15.75">
      <c r="B8" s="219" t="s">
        <v>8</v>
      </c>
      <c r="C8" s="174"/>
      <c r="D8" s="174"/>
      <c r="E8" s="220"/>
      <c r="F8" s="221"/>
      <c r="G8" s="174"/>
    </row>
    <row r="9" ht="15.75">
      <c r="B9" s="187" t="s">
        <v>9</v>
      </c>
      <c r="C9" s="174">
        <v>94040720</v>
      </c>
      <c r="D9" s="174">
        <v>93572300.079999998</v>
      </c>
      <c r="E9" s="220">
        <f t="shared" ref="E9:E14" si="85">D9/C9*100</f>
        <v>99.501896710276142</v>
      </c>
      <c r="F9" s="221">
        <f>D9/G9*100</f>
        <v>115.44463732312218</v>
      </c>
      <c r="G9" s="174">
        <v>81053830</v>
      </c>
    </row>
    <row r="10" ht="15.75">
      <c r="B10" s="187" t="s">
        <v>10</v>
      </c>
      <c r="C10" s="174">
        <v>94585910</v>
      </c>
      <c r="D10" s="174">
        <v>93699723.489999995</v>
      </c>
      <c r="E10" s="220">
        <f t="shared" si="85"/>
        <v>99.06308824432729</v>
      </c>
      <c r="F10" s="221">
        <f>D10/G10*100</f>
        <v>112.62972860242202</v>
      </c>
      <c r="G10" s="174">
        <v>83192710</v>
      </c>
    </row>
    <row r="11" ht="15.75">
      <c r="B11" s="187" t="s">
        <v>159</v>
      </c>
      <c r="C11" s="174">
        <v>59575373</v>
      </c>
      <c r="D11" s="174">
        <v>60790075</v>
      </c>
      <c r="E11" s="220">
        <f t="shared" si="85"/>
        <v>102.03893310076295</v>
      </c>
      <c r="F11" s="221">
        <f>ABS(D11/G11*100)</f>
        <v>90.383640090677915</v>
      </c>
      <c r="G11" s="174">
        <v>67257830</v>
      </c>
    </row>
    <row r="12" ht="15.75">
      <c r="B12" s="187" t="s">
        <v>141</v>
      </c>
      <c r="C12" s="174">
        <f>C10-C11</f>
        <v>35010537</v>
      </c>
      <c r="D12" s="174">
        <f>D10-D11</f>
        <v>32909648.489999995</v>
      </c>
      <c r="E12" s="220">
        <f t="shared" si="85"/>
        <v>93.999267963242019</v>
      </c>
      <c r="F12" s="221">
        <f t="shared" ref="F12:F13" si="86">D12/G12*100</f>
        <v>206.52586332623775</v>
      </c>
      <c r="G12" s="174">
        <f>G10-G11</f>
        <v>15934880</v>
      </c>
    </row>
    <row r="13" ht="15.75">
      <c r="B13" s="188" t="s">
        <v>11</v>
      </c>
      <c r="C13" s="176">
        <f>C10-C9</f>
        <v>545190</v>
      </c>
      <c r="D13" s="176">
        <f>D10-D9</f>
        <v>127423.40999999642</v>
      </c>
      <c r="E13" s="220">
        <f t="shared" si="85"/>
        <v>23.372294062619716</v>
      </c>
      <c r="F13" s="221">
        <f t="shared" si="86"/>
        <v>5.9574828882404072</v>
      </c>
      <c r="G13" s="176">
        <f>G10-G9</f>
        <v>2138880</v>
      </c>
    </row>
    <row r="14" ht="15.75">
      <c r="B14" s="187" t="s">
        <v>13</v>
      </c>
      <c r="C14" s="174">
        <v>545190</v>
      </c>
      <c r="D14" s="174">
        <v>1401921.54</v>
      </c>
      <c r="E14" s="220">
        <f t="shared" si="85"/>
        <v>257.14366367688331</v>
      </c>
      <c r="F14" s="221">
        <f>ABS(D14/G14*100)</f>
        <v>149.71715970012175</v>
      </c>
      <c r="G14" s="174">
        <v>936380</v>
      </c>
    </row>
    <row r="15" ht="15.75">
      <c r="B15" s="219" t="s">
        <v>14</v>
      </c>
      <c r="C15" s="174"/>
      <c r="D15" s="174"/>
      <c r="E15" s="220"/>
      <c r="F15" s="221"/>
      <c r="G15" s="174"/>
    </row>
    <row r="16" ht="15.75">
      <c r="B16" s="187" t="s">
        <v>9</v>
      </c>
      <c r="C16" s="174">
        <v>14341074</v>
      </c>
      <c r="D16" s="174">
        <v>14470691.529999999</v>
      </c>
      <c r="E16" s="220">
        <f t="shared" ref="E16:E69" si="87">D16/C16*100</f>
        <v>100.90382024386737</v>
      </c>
      <c r="F16" s="221">
        <f t="shared" ref="F16:F79" si="88">D16/G16*100</f>
        <v>84.604087170201609</v>
      </c>
      <c r="G16" s="174">
        <v>17104010</v>
      </c>
    </row>
    <row r="17" ht="15.75">
      <c r="B17" s="187" t="s">
        <v>15</v>
      </c>
      <c r="C17" s="174">
        <v>14341074</v>
      </c>
      <c r="D17" s="174">
        <v>14627206</v>
      </c>
      <c r="E17" s="220">
        <f t="shared" si="87"/>
        <v>101.99519227081598</v>
      </c>
      <c r="F17" s="221">
        <f t="shared" si="88"/>
        <v>84.864223216394052</v>
      </c>
      <c r="G17" s="174">
        <v>17236010</v>
      </c>
    </row>
    <row r="18" ht="15.75">
      <c r="B18" s="187" t="s">
        <v>159</v>
      </c>
      <c r="C18" s="174">
        <v>9088000</v>
      </c>
      <c r="D18" s="174">
        <v>9088000</v>
      </c>
      <c r="E18" s="220">
        <f t="shared" si="87"/>
        <v>100</v>
      </c>
      <c r="F18" s="221">
        <f t="shared" si="88"/>
        <v>75.65906135477006</v>
      </c>
      <c r="G18" s="174">
        <v>12011780</v>
      </c>
    </row>
    <row r="19" ht="15.75">
      <c r="B19" s="187" t="s">
        <v>141</v>
      </c>
      <c r="C19" s="174">
        <f>C17-C18</f>
        <v>5253074</v>
      </c>
      <c r="D19" s="174">
        <f>D17-D18</f>
        <v>5539206</v>
      </c>
      <c r="E19" s="220">
        <f t="shared" si="87"/>
        <v>105.44694401792169</v>
      </c>
      <c r="F19" s="221">
        <f t="shared" si="88"/>
        <v>106.02913730827319</v>
      </c>
      <c r="G19" s="174">
        <f>G17-G18</f>
        <v>5224230</v>
      </c>
    </row>
    <row r="20" ht="15.75">
      <c r="B20" s="188" t="s">
        <v>11</v>
      </c>
      <c r="C20" s="176">
        <f>C17-C16</f>
        <v>0</v>
      </c>
      <c r="D20" s="176">
        <f>D17-D16</f>
        <v>156514.47000000067</v>
      </c>
      <c r="E20" s="220"/>
      <c r="F20" s="221">
        <f t="shared" si="88"/>
        <v>118.57156818181869</v>
      </c>
      <c r="G20" s="176">
        <f>G17-G16</f>
        <v>132000</v>
      </c>
    </row>
    <row r="21" ht="15.75">
      <c r="B21" s="187" t="s">
        <v>13</v>
      </c>
      <c r="C21" s="174">
        <v>270000</v>
      </c>
      <c r="D21" s="174">
        <v>258027.32999999999</v>
      </c>
      <c r="E21" s="220">
        <f t="shared" si="87"/>
        <v>95.565677777777765</v>
      </c>
      <c r="F21" s="221">
        <f t="shared" si="88"/>
        <v>81.335055478502071</v>
      </c>
      <c r="G21" s="174">
        <v>317240</v>
      </c>
    </row>
    <row r="22" ht="15.75">
      <c r="B22" s="219" t="s">
        <v>16</v>
      </c>
      <c r="C22" s="174"/>
      <c r="D22" s="174"/>
      <c r="E22" s="220"/>
      <c r="F22" s="221"/>
      <c r="G22" s="174"/>
    </row>
    <row r="23" ht="15.75">
      <c r="B23" s="187" t="s">
        <v>9</v>
      </c>
      <c r="C23" s="174">
        <v>25365332.600000001</v>
      </c>
      <c r="D23" s="174">
        <v>25652502.32</v>
      </c>
      <c r="E23" s="220">
        <f t="shared" si="87"/>
        <v>101.13213465215907</v>
      </c>
      <c r="F23" s="221">
        <f t="shared" si="88"/>
        <v>98.756453460796934</v>
      </c>
      <c r="G23" s="174">
        <v>25975520</v>
      </c>
    </row>
    <row r="24" ht="15.75">
      <c r="B24" s="187" t="s">
        <v>15</v>
      </c>
      <c r="C24" s="174">
        <v>25537332.600000001</v>
      </c>
      <c r="D24" s="174">
        <v>26217321.399999999</v>
      </c>
      <c r="E24" s="220">
        <f t="shared" si="87"/>
        <v>102.66272445384526</v>
      </c>
      <c r="F24" s="221">
        <f t="shared" si="88"/>
        <v>99.655129893701726</v>
      </c>
      <c r="G24" s="174">
        <v>26308050</v>
      </c>
    </row>
    <row r="25" ht="15.75">
      <c r="B25" s="187" t="s">
        <v>159</v>
      </c>
      <c r="C25" s="174">
        <v>15973077.6</v>
      </c>
      <c r="D25" s="174">
        <v>15973077.6</v>
      </c>
      <c r="E25" s="220">
        <f t="shared" si="87"/>
        <v>100</v>
      </c>
      <c r="F25" s="221">
        <f t="shared" si="88"/>
        <v>82.201640834147298</v>
      </c>
      <c r="G25" s="174">
        <v>19431580</v>
      </c>
    </row>
    <row r="26" ht="15.75">
      <c r="B26" s="187" t="s">
        <v>144</v>
      </c>
      <c r="C26" s="174">
        <f>C24-C25</f>
        <v>9564255.0000000019</v>
      </c>
      <c r="D26" s="174">
        <f>D24-D25</f>
        <v>10244243.799999999</v>
      </c>
      <c r="E26" s="220">
        <f t="shared" si="87"/>
        <v>107.10968914986057</v>
      </c>
      <c r="F26" s="221">
        <f t="shared" si="88"/>
        <v>148.97532891149089</v>
      </c>
      <c r="G26" s="174">
        <f>G24-G25</f>
        <v>6876470</v>
      </c>
    </row>
    <row r="27" ht="15.75">
      <c r="B27" s="188" t="s">
        <v>11</v>
      </c>
      <c r="C27" s="176">
        <f>C24-C23</f>
        <v>172000</v>
      </c>
      <c r="D27" s="176">
        <f>D24-D23</f>
        <v>564819.07999999821</v>
      </c>
      <c r="E27" s="220">
        <f t="shared" si="87"/>
        <v>328.38318604651062</v>
      </c>
      <c r="F27" s="221">
        <f t="shared" si="88"/>
        <v>169.85507473009901</v>
      </c>
      <c r="G27" s="176">
        <f>G24-G23</f>
        <v>332530</v>
      </c>
    </row>
    <row r="28" ht="15.75">
      <c r="B28" s="187" t="s">
        <v>13</v>
      </c>
      <c r="C28" s="213">
        <v>172000</v>
      </c>
      <c r="D28" s="174">
        <v>414678.09000000003</v>
      </c>
      <c r="E28" s="220">
        <f t="shared" si="87"/>
        <v>241.09191279069768</v>
      </c>
      <c r="F28" s="221">
        <f t="shared" si="88"/>
        <v>124.70396355216072</v>
      </c>
      <c r="G28" s="174">
        <v>332530</v>
      </c>
    </row>
    <row r="29" ht="15.75">
      <c r="B29" s="235" t="s">
        <v>17</v>
      </c>
      <c r="C29" s="174"/>
      <c r="D29" s="174"/>
      <c r="E29" s="220"/>
      <c r="F29" s="221"/>
      <c r="G29" s="174"/>
    </row>
    <row r="30" ht="15.75">
      <c r="B30" s="187" t="s">
        <v>9</v>
      </c>
      <c r="C30" s="174">
        <v>33852812.899999999</v>
      </c>
      <c r="D30" s="174">
        <v>34051232.409999996</v>
      </c>
      <c r="E30" s="220">
        <f t="shared" si="87"/>
        <v>100.58612414450204</v>
      </c>
      <c r="F30" s="221">
        <f t="shared" si="88"/>
        <v>109.46777571780774</v>
      </c>
      <c r="G30" s="174">
        <v>31106170</v>
      </c>
    </row>
    <row r="31" ht="15.75">
      <c r="B31" s="187" t="s">
        <v>15</v>
      </c>
      <c r="C31" s="174">
        <v>33900812.899999999</v>
      </c>
      <c r="D31" s="174">
        <v>34327120.509999998</v>
      </c>
      <c r="E31" s="220">
        <f t="shared" si="87"/>
        <v>101.25751441789173</v>
      </c>
      <c r="F31" s="221">
        <f t="shared" si="88"/>
        <v>110.12451083837351</v>
      </c>
      <c r="G31" s="174">
        <v>31171190</v>
      </c>
    </row>
    <row r="32" ht="15.75">
      <c r="B32" s="187" t="s">
        <v>147</v>
      </c>
      <c r="C32" s="174">
        <v>29202312.899999999</v>
      </c>
      <c r="D32" s="174">
        <v>29202312.899999999</v>
      </c>
      <c r="E32" s="220">
        <f t="shared" si="87"/>
        <v>100</v>
      </c>
      <c r="F32" s="221">
        <f t="shared" si="88"/>
        <v>111.12955347724231</v>
      </c>
      <c r="G32" s="174">
        <v>26277720</v>
      </c>
    </row>
    <row r="33" ht="15.75">
      <c r="B33" s="187" t="s">
        <v>141</v>
      </c>
      <c r="C33" s="174">
        <f>C31-C32</f>
        <v>4698500</v>
      </c>
      <c r="D33" s="174">
        <f>D31-D32</f>
        <v>5124807.6099999994</v>
      </c>
      <c r="E33" s="220">
        <f t="shared" si="87"/>
        <v>109.07327040544854</v>
      </c>
      <c r="F33" s="221">
        <f t="shared" si="88"/>
        <v>104.72747579938162</v>
      </c>
      <c r="G33" s="174">
        <f>G31-G32</f>
        <v>4893470</v>
      </c>
    </row>
    <row r="34" ht="15.75">
      <c r="B34" s="187" t="s">
        <v>152</v>
      </c>
      <c r="C34" s="174">
        <v>4466012.4000000004</v>
      </c>
      <c r="D34" s="174">
        <v>4466012.4000000004</v>
      </c>
      <c r="E34" s="220">
        <f t="shared" si="87"/>
        <v>100</v>
      </c>
      <c r="F34" s="265"/>
      <c r="G34" s="174">
        <v>21655000</v>
      </c>
    </row>
    <row r="35" ht="15.75">
      <c r="B35" s="188" t="s">
        <v>11</v>
      </c>
      <c r="C35" s="176">
        <f>C31-C30</f>
        <v>48000</v>
      </c>
      <c r="D35" s="176">
        <f>D31-D30</f>
        <v>275888.10000000149</v>
      </c>
      <c r="E35" s="220">
        <f t="shared" si="87"/>
        <v>574.7668750000031</v>
      </c>
      <c r="F35" s="221">
        <f t="shared" si="88"/>
        <v>424.3126730236873</v>
      </c>
      <c r="G35" s="176">
        <f>G31-G30</f>
        <v>65020</v>
      </c>
    </row>
    <row r="36" ht="15.75">
      <c r="B36" s="187" t="s">
        <v>18</v>
      </c>
      <c r="C36" s="174">
        <v>48000</v>
      </c>
      <c r="D36" s="174">
        <v>177289.98999999999</v>
      </c>
      <c r="E36" s="220">
        <f t="shared" si="87"/>
        <v>369.35414583333335</v>
      </c>
      <c r="F36" s="221">
        <f t="shared" si="88"/>
        <v>638.42272236226142</v>
      </c>
      <c r="G36" s="174">
        <v>27770</v>
      </c>
      <c r="H36" s="248"/>
      <c r="I36" s="248"/>
      <c r="J36" s="248"/>
    </row>
    <row r="37" ht="15.75">
      <c r="B37" s="219" t="s">
        <v>19</v>
      </c>
      <c r="C37" s="236"/>
      <c r="D37" s="236"/>
      <c r="E37" s="236"/>
      <c r="F37" s="237"/>
      <c r="G37" s="236"/>
      <c r="H37" s="248"/>
      <c r="I37" s="266"/>
      <c r="J37" s="248"/>
    </row>
    <row r="38" ht="15.75">
      <c r="B38" s="187" t="s">
        <v>9</v>
      </c>
      <c r="C38" s="181">
        <v>27486182</v>
      </c>
      <c r="D38" s="181">
        <v>27315400.829999998</v>
      </c>
      <c r="E38" s="220">
        <f t="shared" si="87"/>
        <v>99.378665359925208</v>
      </c>
      <c r="F38" s="221">
        <f t="shared" si="88"/>
        <v>104.544793160119</v>
      </c>
      <c r="G38" s="181">
        <v>26127940</v>
      </c>
      <c r="H38" s="267"/>
      <c r="I38" s="248"/>
      <c r="J38" s="266"/>
    </row>
    <row r="39" ht="15.75">
      <c r="B39" s="187" t="s">
        <v>15</v>
      </c>
      <c r="C39" s="181">
        <v>27486182</v>
      </c>
      <c r="D39" s="181">
        <v>27368927.370000001</v>
      </c>
      <c r="E39" s="220">
        <f t="shared" si="87"/>
        <v>99.573405175007579</v>
      </c>
      <c r="F39" s="221">
        <f t="shared" si="88"/>
        <v>104.60308841543234</v>
      </c>
      <c r="G39" s="181">
        <v>26164550</v>
      </c>
      <c r="H39" s="267"/>
      <c r="I39" s="248"/>
      <c r="J39" s="248"/>
    </row>
    <row r="40" ht="15.75">
      <c r="B40" s="187" t="s">
        <v>143</v>
      </c>
      <c r="C40" s="181">
        <v>23922382</v>
      </c>
      <c r="D40" s="181">
        <v>23817057</v>
      </c>
      <c r="E40" s="220">
        <f t="shared" si="87"/>
        <v>99.559721937389014</v>
      </c>
      <c r="F40" s="221">
        <f t="shared" si="88"/>
        <v>107.33098575998781</v>
      </c>
      <c r="G40" s="181">
        <v>22190290</v>
      </c>
      <c r="H40" s="267"/>
      <c r="I40" s="248"/>
      <c r="J40" s="266"/>
    </row>
    <row r="41" ht="15.75">
      <c r="B41" s="187" t="s">
        <v>141</v>
      </c>
      <c r="C41" s="181">
        <f>C39-C40</f>
        <v>3563800</v>
      </c>
      <c r="D41" s="181">
        <f>D39-D40</f>
        <v>3551870.370000001</v>
      </c>
      <c r="E41" s="220">
        <f t="shared" si="87"/>
        <v>99.665255345417847</v>
      </c>
      <c r="F41" s="221">
        <f t="shared" si="88"/>
        <v>89.371867215531978</v>
      </c>
      <c r="G41" s="181">
        <f>G39-G40</f>
        <v>3974260</v>
      </c>
      <c r="H41" s="267"/>
      <c r="I41" s="248"/>
      <c r="J41" s="266"/>
    </row>
    <row r="42" ht="15.75">
      <c r="B42" s="187" t="s">
        <v>152</v>
      </c>
      <c r="C42" s="174">
        <v>2836539</v>
      </c>
      <c r="D42" s="174">
        <v>2836539</v>
      </c>
      <c r="E42" s="220">
        <f t="shared" si="87"/>
        <v>100</v>
      </c>
      <c r="F42" s="265"/>
      <c r="G42" s="174">
        <v>18724580</v>
      </c>
      <c r="H42" s="267"/>
      <c r="I42" s="248"/>
      <c r="J42" s="266"/>
    </row>
    <row r="43" ht="15.75">
      <c r="B43" s="188" t="s">
        <v>11</v>
      </c>
      <c r="C43" s="182">
        <f>C39-C38</f>
        <v>0</v>
      </c>
      <c r="D43" s="182">
        <f>D39-D38</f>
        <v>53526.540000002831</v>
      </c>
      <c r="E43" s="220"/>
      <c r="F43" s="221">
        <f t="shared" si="88"/>
        <v>146.20742966403395</v>
      </c>
      <c r="G43" s="182">
        <f>G39-G38</f>
        <v>36610</v>
      </c>
      <c r="H43" s="267"/>
      <c r="I43" s="248"/>
      <c r="J43" s="266"/>
    </row>
    <row r="44" ht="15.75">
      <c r="B44" s="187" t="s">
        <v>18</v>
      </c>
      <c r="C44" s="174">
        <v>60000</v>
      </c>
      <c r="D44" s="174">
        <v>83288.910000000003</v>
      </c>
      <c r="E44" s="220">
        <f t="shared" si="87"/>
        <v>138.81485000000001</v>
      </c>
      <c r="F44" s="221">
        <f t="shared" si="88"/>
        <v>98.368855556867842</v>
      </c>
      <c r="G44" s="174">
        <v>84670</v>
      </c>
      <c r="H44" s="267"/>
      <c r="J44" s="266"/>
    </row>
    <row r="45" ht="15.75">
      <c r="B45" s="219" t="s">
        <v>57</v>
      </c>
      <c r="C45" s="174"/>
      <c r="E45" s="220"/>
      <c r="F45" s="221"/>
      <c r="G45" s="248"/>
    </row>
    <row r="46" ht="15.75">
      <c r="B46" s="187" t="s">
        <v>9</v>
      </c>
      <c r="C46" s="181">
        <v>44314770</v>
      </c>
      <c r="D46" s="174">
        <v>45690226.5</v>
      </c>
      <c r="E46" s="220">
        <f t="shared" si="87"/>
        <v>103.10383310124367</v>
      </c>
      <c r="F46" s="221">
        <f t="shared" si="88"/>
        <v>102.60014861116599</v>
      </c>
      <c r="G46" s="174">
        <v>44532320</v>
      </c>
    </row>
    <row r="47" ht="15.75">
      <c r="B47" s="187" t="s">
        <v>15</v>
      </c>
      <c r="C47" s="181">
        <v>44314770</v>
      </c>
      <c r="D47" s="174">
        <v>45915534.689999998</v>
      </c>
      <c r="E47" s="220">
        <f t="shared" si="87"/>
        <v>103.61225995305854</v>
      </c>
      <c r="F47" s="221">
        <f t="shared" si="88"/>
        <v>102.92094532846563</v>
      </c>
      <c r="G47" s="174">
        <v>44612430</v>
      </c>
    </row>
    <row r="48" ht="15.75">
      <c r="B48" s="187" t="s">
        <v>143</v>
      </c>
      <c r="C48" s="181">
        <v>36198070</v>
      </c>
      <c r="D48" s="174">
        <v>37648911</v>
      </c>
      <c r="E48" s="220">
        <f t="shared" si="87"/>
        <v>104.0080617557787</v>
      </c>
      <c r="F48" s="221">
        <f t="shared" si="88"/>
        <v>101.30639518817031</v>
      </c>
      <c r="G48" s="174">
        <v>37163410</v>
      </c>
    </row>
    <row r="49" ht="15.75">
      <c r="B49" s="187" t="s">
        <v>141</v>
      </c>
      <c r="C49" s="181">
        <f>C47-C48</f>
        <v>8116700</v>
      </c>
      <c r="D49" s="174">
        <f>ABS(D47-D48)</f>
        <v>8266623.6899999976</v>
      </c>
      <c r="E49" s="220">
        <f t="shared" si="87"/>
        <v>101.84710153141052</v>
      </c>
      <c r="F49" s="221">
        <f t="shared" si="88"/>
        <v>110.97598999599944</v>
      </c>
      <c r="G49" s="174">
        <f>ABS(G47-G48)</f>
        <v>7449020</v>
      </c>
    </row>
    <row r="50" ht="15.75">
      <c r="B50" s="187" t="s">
        <v>152</v>
      </c>
      <c r="C50" s="174">
        <v>7588090</v>
      </c>
      <c r="D50" s="174">
        <v>7588087</v>
      </c>
      <c r="E50" s="220">
        <f t="shared" si="87"/>
        <v>99.999960464359276</v>
      </c>
      <c r="F50" s="221"/>
      <c r="G50" s="174">
        <v>26974000</v>
      </c>
    </row>
    <row r="51" ht="15.75">
      <c r="B51" s="188" t="s">
        <v>11</v>
      </c>
      <c r="C51" s="182">
        <f>C47-C46</f>
        <v>0</v>
      </c>
      <c r="D51" s="268">
        <f>D47-D46</f>
        <v>225308.18999999762</v>
      </c>
      <c r="E51" s="220"/>
      <c r="F51" s="223">
        <f t="shared" si="88"/>
        <v>281.2485207839191</v>
      </c>
      <c r="G51" s="268">
        <f>G47-G46</f>
        <v>80110</v>
      </c>
    </row>
    <row r="52" ht="16.5">
      <c r="B52" s="238" t="s">
        <v>18</v>
      </c>
      <c r="C52" s="185">
        <v>150260</v>
      </c>
      <c r="D52" s="185">
        <v>230063.84</v>
      </c>
      <c r="E52" s="239">
        <f t="shared" si="87"/>
        <v>153.11050179688539</v>
      </c>
      <c r="F52" s="240">
        <f t="shared" si="88"/>
        <v>97.70409818660552</v>
      </c>
      <c r="G52" s="185">
        <v>235470</v>
      </c>
    </row>
    <row r="53" ht="15.75">
      <c r="B53" s="262" t="s">
        <v>150</v>
      </c>
      <c r="C53" s="139" t="s">
        <v>160</v>
      </c>
      <c r="D53" s="139" t="s">
        <v>52</v>
      </c>
      <c r="E53" s="139" t="s">
        <v>38</v>
      </c>
      <c r="F53" s="140" t="s">
        <v>39</v>
      </c>
      <c r="G53" s="269"/>
    </row>
    <row r="54" ht="15.75">
      <c r="B54" s="263" t="s">
        <v>6</v>
      </c>
      <c r="C54" s="141" t="s">
        <v>161</v>
      </c>
      <c r="D54" s="141" t="s">
        <v>161</v>
      </c>
      <c r="E54" s="141" t="s">
        <v>40</v>
      </c>
      <c r="F54" s="142" t="s">
        <v>158</v>
      </c>
      <c r="G54" s="270"/>
    </row>
    <row r="55" ht="16.5">
      <c r="B55" s="264"/>
      <c r="C55" s="163"/>
      <c r="D55" s="163"/>
      <c r="E55" s="163"/>
      <c r="F55" s="143"/>
      <c r="G55" s="271"/>
    </row>
    <row r="56" ht="15.75">
      <c r="B56" s="219" t="s">
        <v>21</v>
      </c>
      <c r="C56" s="174"/>
      <c r="D56" s="174"/>
      <c r="E56" s="220"/>
      <c r="F56" s="221"/>
      <c r="G56" s="272"/>
    </row>
    <row r="57" ht="15.75">
      <c r="B57" s="187" t="s">
        <v>9</v>
      </c>
      <c r="C57" s="174">
        <v>36427000</v>
      </c>
      <c r="D57" s="174">
        <v>36365774.780000001</v>
      </c>
      <c r="E57" s="220">
        <f t="shared" si="87"/>
        <v>99.83192351826942</v>
      </c>
      <c r="F57" s="221">
        <f t="shared" si="88"/>
        <v>103.4476940459888</v>
      </c>
      <c r="G57" s="272">
        <v>35153780</v>
      </c>
    </row>
    <row r="58" ht="15.75">
      <c r="B58" s="187" t="s">
        <v>15</v>
      </c>
      <c r="C58" s="174">
        <v>36477000</v>
      </c>
      <c r="D58" s="174">
        <v>36477559.009999998</v>
      </c>
      <c r="E58" s="220">
        <f t="shared" si="87"/>
        <v>100.00153249993147</v>
      </c>
      <c r="F58" s="221">
        <f t="shared" si="88"/>
        <v>103.76568041900471</v>
      </c>
      <c r="G58" s="272">
        <v>35153780</v>
      </c>
    </row>
    <row r="59" ht="15.75">
      <c r="B59" s="187" t="s">
        <v>147</v>
      </c>
      <c r="C59" s="174">
        <v>31020334.149999999</v>
      </c>
      <c r="D59" s="174">
        <v>31021192.550000001</v>
      </c>
      <c r="E59" s="220">
        <f t="shared" si="87"/>
        <v>100.00276721712878</v>
      </c>
      <c r="F59" s="221">
        <f t="shared" si="88"/>
        <v>106.23426854935869</v>
      </c>
      <c r="G59" s="272">
        <v>29200740</v>
      </c>
    </row>
    <row r="60" ht="15.75">
      <c r="B60" s="187" t="s">
        <v>141</v>
      </c>
      <c r="C60" s="174">
        <f>C58-C59</f>
        <v>5456665.8500000015</v>
      </c>
      <c r="D60" s="174">
        <f>D58-D59</f>
        <v>5456366.4599999972</v>
      </c>
      <c r="E60" s="220">
        <f t="shared" si="87"/>
        <v>99.99451331622214</v>
      </c>
      <c r="F60" s="221">
        <f t="shared" si="88"/>
        <v>91.656808286186504</v>
      </c>
      <c r="G60" s="272">
        <f>G58-G59</f>
        <v>5953040</v>
      </c>
    </row>
    <row r="61" ht="15.75">
      <c r="B61" s="187" t="s">
        <v>152</v>
      </c>
      <c r="C61" s="174">
        <v>4863928</v>
      </c>
      <c r="D61" s="174">
        <v>4863928</v>
      </c>
      <c r="E61" s="220">
        <f t="shared" si="87"/>
        <v>100</v>
      </c>
      <c r="F61" s="273"/>
      <c r="G61" s="272">
        <v>22490000</v>
      </c>
    </row>
    <row r="62" ht="15.75">
      <c r="B62" s="188" t="s">
        <v>11</v>
      </c>
      <c r="C62" s="176">
        <f>C58-C57</f>
        <v>50000</v>
      </c>
      <c r="D62" s="176">
        <f>D58-D57</f>
        <v>111784.22999999672</v>
      </c>
      <c r="E62" s="220">
        <f t="shared" si="87"/>
        <v>223.56845999999345</v>
      </c>
      <c r="F62" s="221"/>
      <c r="G62" s="274">
        <f>G58-G57</f>
        <v>0</v>
      </c>
    </row>
    <row r="63" ht="15.75">
      <c r="B63" s="187" t="s">
        <v>18</v>
      </c>
      <c r="C63" s="174">
        <v>50000</v>
      </c>
      <c r="D63" s="174">
        <v>122707.91</v>
      </c>
      <c r="E63" s="220">
        <f t="shared" si="87"/>
        <v>245.41582000000002</v>
      </c>
      <c r="F63" s="221">
        <f t="shared" si="88"/>
        <v>145.92449756213583</v>
      </c>
      <c r="G63" s="272">
        <v>84090</v>
      </c>
    </row>
    <row r="64" ht="15.75">
      <c r="B64" s="219" t="s">
        <v>22</v>
      </c>
      <c r="C64" s="174"/>
      <c r="D64" s="174"/>
      <c r="E64" s="220"/>
      <c r="F64" s="221"/>
      <c r="G64" s="272"/>
    </row>
    <row r="65" ht="15.75">
      <c r="B65" s="187" t="s">
        <v>9</v>
      </c>
      <c r="C65" s="174">
        <v>18805757.359999999</v>
      </c>
      <c r="D65" s="174">
        <v>19079407.52</v>
      </c>
      <c r="E65" s="220">
        <f t="shared" si="87"/>
        <v>101.45514033155642</v>
      </c>
      <c r="F65" s="221">
        <f t="shared" si="88"/>
        <v>89.537859171533213</v>
      </c>
      <c r="G65" s="272">
        <v>21308760</v>
      </c>
    </row>
    <row r="66" ht="15.75">
      <c r="B66" s="187" t="s">
        <v>15</v>
      </c>
      <c r="C66" s="174">
        <v>18814145.359999999</v>
      </c>
      <c r="D66" s="174">
        <v>19183569.579999998</v>
      </c>
      <c r="E66" s="220">
        <f t="shared" si="87"/>
        <v>101.96354505044603</v>
      </c>
      <c r="F66" s="221">
        <f t="shared" si="88"/>
        <v>89.976096420668313</v>
      </c>
      <c r="G66" s="272">
        <v>21320740</v>
      </c>
    </row>
    <row r="67" ht="15.75">
      <c r="B67" s="187" t="s">
        <v>147</v>
      </c>
      <c r="C67" s="174">
        <v>16144557.359999999</v>
      </c>
      <c r="D67" s="174">
        <v>16137277.050000001</v>
      </c>
      <c r="E67" s="220">
        <f t="shared" si="87"/>
        <v>99.954905484011363</v>
      </c>
      <c r="F67" s="221">
        <f t="shared" si="88"/>
        <v>87.323542048726537</v>
      </c>
      <c r="G67" s="272">
        <v>18479870</v>
      </c>
    </row>
    <row r="68" ht="15.75">
      <c r="B68" s="187" t="s">
        <v>144</v>
      </c>
      <c r="C68" s="174">
        <f>C66-C67</f>
        <v>2669588</v>
      </c>
      <c r="D68" s="174">
        <f>D66-D67</f>
        <v>3046292.5299999975</v>
      </c>
      <c r="E68" s="220">
        <f t="shared" si="87"/>
        <v>114.11096131687725</v>
      </c>
      <c r="F68" s="221">
        <f t="shared" si="88"/>
        <v>107.23097255418226</v>
      </c>
      <c r="G68" s="272">
        <f>G66-G67</f>
        <v>2840870</v>
      </c>
    </row>
    <row r="69" ht="15.75">
      <c r="B69" s="187" t="s">
        <v>152</v>
      </c>
      <c r="C69" s="174">
        <v>2436406.3599999999</v>
      </c>
      <c r="D69" s="174">
        <v>2436406.3599999999</v>
      </c>
      <c r="E69" s="220">
        <f t="shared" si="87"/>
        <v>100</v>
      </c>
      <c r="F69" s="273"/>
      <c r="G69" s="272">
        <v>13545000</v>
      </c>
    </row>
    <row r="70" ht="15.75">
      <c r="B70" s="188" t="s">
        <v>11</v>
      </c>
      <c r="C70" s="176">
        <f>C66-C65</f>
        <v>8388</v>
      </c>
      <c r="D70" s="176">
        <f>D66-D65</f>
        <v>104162.05999999866</v>
      </c>
      <c r="E70" s="220">
        <f t="shared" ref="E70:E71" si="89">ABS(D70/C70*100)</f>
        <v>1241.7985216976474</v>
      </c>
      <c r="F70" s="221">
        <f t="shared" si="88"/>
        <v>869.46627712853638</v>
      </c>
      <c r="G70" s="274">
        <f>G66-G65</f>
        <v>11980</v>
      </c>
    </row>
    <row r="71" ht="15.75">
      <c r="B71" s="187" t="s">
        <v>18</v>
      </c>
      <c r="C71" s="174">
        <v>8388</v>
      </c>
      <c r="D71" s="174">
        <v>61585.959999999999</v>
      </c>
      <c r="E71" s="220">
        <f t="shared" si="89"/>
        <v>734.21506914639963</v>
      </c>
      <c r="F71" s="221">
        <f t="shared" si="88"/>
        <v>154.11901901901902</v>
      </c>
      <c r="G71" s="272">
        <v>39960</v>
      </c>
    </row>
    <row r="72" ht="15.75">
      <c r="B72" s="219" t="s">
        <v>23</v>
      </c>
      <c r="C72" s="174"/>
      <c r="D72" s="174"/>
      <c r="E72" s="220"/>
      <c r="F72" s="221"/>
      <c r="G72" s="272"/>
    </row>
    <row r="73" ht="15.75">
      <c r="B73" s="187" t="s">
        <v>9</v>
      </c>
      <c r="C73" s="174">
        <v>15210302.140000001</v>
      </c>
      <c r="D73" s="174">
        <v>15190514.35</v>
      </c>
      <c r="E73" s="220">
        <f t="shared" ref="E73:E77" si="90">D73/C73*100</f>
        <v>99.869905345614654</v>
      </c>
      <c r="F73" s="221">
        <f t="shared" si="88"/>
        <v>118.37007317812495</v>
      </c>
      <c r="G73" s="272">
        <v>12833070</v>
      </c>
    </row>
    <row r="74" ht="15.75">
      <c r="B74" s="187" t="s">
        <v>15</v>
      </c>
      <c r="C74" s="174">
        <v>15220302.140000001</v>
      </c>
      <c r="D74" s="174">
        <v>15230150.560000001</v>
      </c>
      <c r="E74" s="220">
        <f t="shared" si="90"/>
        <v>100.06470581141826</v>
      </c>
      <c r="F74" s="221">
        <f t="shared" si="88"/>
        <v>118.47555102644087</v>
      </c>
      <c r="G74" s="272">
        <v>12855100</v>
      </c>
    </row>
    <row r="75" ht="15.75">
      <c r="B75" s="187" t="s">
        <v>147</v>
      </c>
      <c r="C75" s="174">
        <v>13431647.140000001</v>
      </c>
      <c r="D75" s="174">
        <v>13492780.08</v>
      </c>
      <c r="E75" s="220">
        <f t="shared" si="90"/>
        <v>100.45514105130073</v>
      </c>
      <c r="F75" s="221">
        <f t="shared" si="88"/>
        <v>119059.01939935672</v>
      </c>
      <c r="G75" s="272">
        <v>11332.85</v>
      </c>
    </row>
    <row r="76" ht="15.75">
      <c r="B76" s="187" t="s">
        <v>141</v>
      </c>
      <c r="C76" s="174">
        <f>C74-C75</f>
        <v>1788655</v>
      </c>
      <c r="D76" s="174">
        <f>ABS(D74-D75)</f>
        <v>1737370.4800000004</v>
      </c>
      <c r="E76" s="220">
        <f t="shared" si="90"/>
        <v>97.132788603727406</v>
      </c>
      <c r="F76" s="221">
        <f t="shared" si="88"/>
        <v>13.5269540447874</v>
      </c>
      <c r="G76" s="272">
        <f>ABS(G74-G75)</f>
        <v>12843767.15</v>
      </c>
    </row>
    <row r="77" ht="15.75">
      <c r="B77" s="187" t="s">
        <v>152</v>
      </c>
      <c r="C77" s="174">
        <v>3209715.1400000001</v>
      </c>
      <c r="D77" s="174">
        <v>3209715.1400000001</v>
      </c>
      <c r="E77" s="220">
        <f t="shared" si="90"/>
        <v>100</v>
      </c>
      <c r="F77" s="273"/>
      <c r="G77" s="272">
        <v>8833</v>
      </c>
    </row>
    <row r="78" ht="15.75">
      <c r="B78" s="188" t="s">
        <v>11</v>
      </c>
      <c r="C78" s="176">
        <f>C74-C73</f>
        <v>10000</v>
      </c>
      <c r="D78" s="176">
        <f>D74-D73</f>
        <v>39636.210000000894</v>
      </c>
      <c r="E78" s="220">
        <f t="shared" ref="E78:E79" si="91">ABS(D78/C78*100)</f>
        <v>396.36210000000898</v>
      </c>
      <c r="F78" s="221">
        <f t="shared" si="88"/>
        <v>179.91924648207396</v>
      </c>
      <c r="G78" s="274">
        <f>G74-G73</f>
        <v>22030</v>
      </c>
    </row>
    <row r="79" ht="15.75">
      <c r="B79" s="187" t="s">
        <v>18</v>
      </c>
      <c r="C79" s="174">
        <v>10000</v>
      </c>
      <c r="D79" s="275">
        <v>0</v>
      </c>
      <c r="E79" s="220">
        <f t="shared" si="91"/>
        <v>0</v>
      </c>
      <c r="F79" s="221">
        <f t="shared" si="88"/>
        <v>0</v>
      </c>
      <c r="G79" s="275">
        <v>45770</v>
      </c>
    </row>
    <row r="80" ht="15.75">
      <c r="B80" s="219" t="s">
        <v>24</v>
      </c>
      <c r="C80" s="174"/>
      <c r="D80" s="174"/>
      <c r="E80" s="220"/>
      <c r="F80" s="221"/>
      <c r="G80" s="272"/>
    </row>
    <row r="81" ht="15.75">
      <c r="B81" s="187" t="s">
        <v>9</v>
      </c>
      <c r="C81" s="174">
        <v>13197255.35</v>
      </c>
      <c r="D81" s="174">
        <v>13122387</v>
      </c>
      <c r="E81" s="220">
        <f t="shared" ref="E81:E85" si="92">D81/C81*100</f>
        <v>99.43269757222663</v>
      </c>
      <c r="F81" s="221">
        <f t="shared" ref="F80:F84" si="93">D81/G81*100</f>
        <v>87.296638160717677</v>
      </c>
      <c r="G81" s="272">
        <v>15031950</v>
      </c>
    </row>
    <row r="82" ht="15.75">
      <c r="B82" s="187" t="s">
        <v>15</v>
      </c>
      <c r="C82" s="174">
        <v>13209255.35</v>
      </c>
      <c r="D82" s="174">
        <v>13161249.65</v>
      </c>
      <c r="E82" s="220">
        <f t="shared" si="92"/>
        <v>99.636575274472236</v>
      </c>
      <c r="F82" s="221">
        <f t="shared" si="93"/>
        <v>87.55517181736235</v>
      </c>
      <c r="G82" s="272">
        <v>15031950</v>
      </c>
    </row>
    <row r="83" ht="15.75">
      <c r="B83" s="187" t="s">
        <v>147</v>
      </c>
      <c r="C83" s="174">
        <v>11086539.35</v>
      </c>
      <c r="D83" s="174">
        <v>11086539.35</v>
      </c>
      <c r="E83" s="220">
        <f t="shared" si="92"/>
        <v>100</v>
      </c>
      <c r="F83" s="221">
        <f t="shared" si="93"/>
        <v>85.489864476702721</v>
      </c>
      <c r="G83" s="272">
        <v>12968250</v>
      </c>
    </row>
    <row r="84" ht="15.75">
      <c r="B84" s="187" t="s">
        <v>141</v>
      </c>
      <c r="C84" s="174">
        <f>ABS(C82-C83)</f>
        <v>2122716</v>
      </c>
      <c r="D84" s="174">
        <f>D82-D83</f>
        <v>2074710.3000000007</v>
      </c>
      <c r="E84" s="220">
        <f t="shared" si="92"/>
        <v>97.73847749769638</v>
      </c>
      <c r="F84" s="221">
        <f t="shared" si="93"/>
        <v>100.53352231428991</v>
      </c>
      <c r="G84" s="272">
        <f>G82-G83</f>
        <v>2063700</v>
      </c>
    </row>
    <row r="85" ht="15.75">
      <c r="B85" s="187" t="s">
        <v>152</v>
      </c>
      <c r="C85" s="174">
        <v>2232417.3500000001</v>
      </c>
      <c r="D85" s="174">
        <v>2232417.3500000001</v>
      </c>
      <c r="E85" s="220">
        <f t="shared" si="92"/>
        <v>100</v>
      </c>
      <c r="F85" s="273"/>
      <c r="G85" s="272">
        <v>9725</v>
      </c>
    </row>
    <row r="86" ht="15.75">
      <c r="B86" s="188" t="s">
        <v>11</v>
      </c>
      <c r="C86" s="176">
        <f>C82-C81</f>
        <v>12000</v>
      </c>
      <c r="D86" s="176">
        <f>ABS(D82-D81)</f>
        <v>38862.650000000373</v>
      </c>
      <c r="E86" s="220">
        <f t="shared" ref="E86:E87" si="94">ABS(D86/C86*100)</f>
        <v>323.85541666666978</v>
      </c>
      <c r="F86" s="221"/>
      <c r="G86" s="274">
        <f>ABS(G82-G81)</f>
        <v>0</v>
      </c>
    </row>
    <row r="87" ht="16.5">
      <c r="B87" s="238" t="s">
        <v>18</v>
      </c>
      <c r="C87" s="185">
        <v>12000</v>
      </c>
      <c r="D87" s="276">
        <v>51065.5</v>
      </c>
      <c r="E87" s="239">
        <f t="shared" si="94"/>
        <v>425.54583333333335</v>
      </c>
      <c r="F87" s="240">
        <f>ABS(D87/G87*100)</f>
        <v>86.654505345324964</v>
      </c>
      <c r="G87" s="277">
        <v>58930</v>
      </c>
    </row>
    <row r="88" ht="15.75">
      <c r="B88" s="186" t="s">
        <v>162</v>
      </c>
      <c r="C88" s="206"/>
      <c r="D88" s="206"/>
      <c r="E88" s="222"/>
      <c r="F88" s="223"/>
      <c r="G88" s="278"/>
    </row>
    <row r="89" ht="15.75">
      <c r="B89" s="187" t="s">
        <v>9</v>
      </c>
      <c r="C89" s="174">
        <v>8674539</v>
      </c>
      <c r="D89" s="174">
        <v>8642430.7100000009</v>
      </c>
      <c r="E89" s="220">
        <f t="shared" ref="E89:E96" si="95">D89/C89*100</f>
        <v>99.629855949693706</v>
      </c>
      <c r="F89" s="221">
        <f t="shared" ref="F89:F96" si="96">D89/G89*100</f>
        <v>97.90493329270214</v>
      </c>
      <c r="G89" s="272">
        <v>8827370</v>
      </c>
    </row>
    <row r="90" ht="15.75">
      <c r="B90" s="187" t="s">
        <v>15</v>
      </c>
      <c r="C90" s="174">
        <v>8689539</v>
      </c>
      <c r="D90" s="174">
        <v>8817818.9000000004</v>
      </c>
      <c r="E90" s="220">
        <f t="shared" si="95"/>
        <v>101.47625668059031</v>
      </c>
      <c r="F90" s="221">
        <f t="shared" si="96"/>
        <v>98.360573978866213</v>
      </c>
      <c r="G90" s="272">
        <v>8964790</v>
      </c>
    </row>
    <row r="91" ht="15.75">
      <c r="B91" s="187" t="s">
        <v>147</v>
      </c>
      <c r="C91" s="174">
        <v>5743539</v>
      </c>
      <c r="D91" s="174">
        <v>5744190.5899999999</v>
      </c>
      <c r="E91" s="220">
        <f t="shared" si="95"/>
        <v>100.01134474755024</v>
      </c>
      <c r="F91" s="221">
        <f t="shared" si="96"/>
        <v>94.459573827804462</v>
      </c>
      <c r="G91" s="272">
        <v>6081110</v>
      </c>
    </row>
    <row r="92" ht="15.75">
      <c r="B92" s="187" t="s">
        <v>141</v>
      </c>
      <c r="C92" s="174">
        <f>C90-C91</f>
        <v>2946000</v>
      </c>
      <c r="D92" s="174">
        <f>D90-D91</f>
        <v>3073628.3100000005</v>
      </c>
      <c r="E92" s="220">
        <f t="shared" si="95"/>
        <v>104.33225763747456</v>
      </c>
      <c r="F92" s="221">
        <f t="shared" si="96"/>
        <v>106.58701069466794</v>
      </c>
      <c r="G92" s="272">
        <f>G90-G91</f>
        <v>2883680</v>
      </c>
    </row>
    <row r="93" ht="15.75">
      <c r="B93" s="187" t="s">
        <v>152</v>
      </c>
      <c r="C93" s="174">
        <v>1273000</v>
      </c>
      <c r="D93" s="174">
        <v>1273571.5900000001</v>
      </c>
      <c r="E93" s="220">
        <f t="shared" si="95"/>
        <v>100.04490102120975</v>
      </c>
      <c r="F93" s="237"/>
      <c r="G93" s="272">
        <v>4329</v>
      </c>
    </row>
    <row r="94" ht="15.75">
      <c r="B94" s="187" t="s">
        <v>163</v>
      </c>
      <c r="C94" s="174">
        <v>149000</v>
      </c>
      <c r="D94" s="174">
        <v>149789.14999999999</v>
      </c>
      <c r="E94" s="220">
        <f t="shared" si="95"/>
        <v>100.52963087248321</v>
      </c>
      <c r="F94" s="273"/>
      <c r="G94" s="272"/>
    </row>
    <row r="95" ht="15.75">
      <c r="B95" s="188" t="s">
        <v>11</v>
      </c>
      <c r="C95" s="176">
        <f>C90-C89</f>
        <v>15000</v>
      </c>
      <c r="D95" s="176">
        <f>D90-D89</f>
        <v>175388.18999999948</v>
      </c>
      <c r="E95" s="220">
        <f t="shared" si="95"/>
        <v>1169.2545999999966</v>
      </c>
      <c r="F95" s="221">
        <f t="shared" si="96"/>
        <v>127.62930432251454</v>
      </c>
      <c r="G95" s="274">
        <f>G90-G89</f>
        <v>137420</v>
      </c>
    </row>
    <row r="96" ht="16.5">
      <c r="B96" s="238" t="s">
        <v>18</v>
      </c>
      <c r="C96" s="185">
        <v>15000</v>
      </c>
      <c r="D96" s="276">
        <v>223327.73000000001</v>
      </c>
      <c r="E96" s="239">
        <f t="shared" si="95"/>
        <v>1488.8515333333335</v>
      </c>
      <c r="F96" s="240">
        <f t="shared" si="96"/>
        <v>161.74964148620265</v>
      </c>
      <c r="G96" s="212">
        <v>138070</v>
      </c>
    </row>
    <row r="101" ht="15.75">
      <c r="B101" s="248" t="s">
        <v>164</v>
      </c>
    </row>
    <row r="102" ht="15.75">
      <c r="B102" s="248" t="s">
        <v>165</v>
      </c>
    </row>
    <row r="113" ht="15.75">
      <c r="B113" s="279"/>
      <c r="C113" s="213"/>
      <c r="D113" s="213"/>
      <c r="E113" s="280"/>
      <c r="F113" s="280"/>
      <c r="G113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2" man="1" max="255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24" activeCellId="0" sqref="H24"/>
    </sheetView>
  </sheetViews>
  <sheetFormatPr baseColWidth="8" defaultRowHeight="12.75" customHeight="1"/>
  <cols>
    <col customWidth="1" min="1" max="1" style="1" width="29.855499999999999"/>
    <col customWidth="1" min="2" max="2" style="1" width="15.2852"/>
    <col customWidth="1" min="3" max="3" style="1" width="19"/>
    <col customWidth="1" min="4" max="4" style="1" width="16.710899999999999"/>
    <col customWidth="1" min="5" max="5" style="1" width="23.140599999999999"/>
    <col customWidth="1" min="6" max="6" style="1" width="15"/>
    <col customWidth="1" min="7" max="7" style="1" width="0.140625"/>
    <col customWidth="1" min="8" max="257" style="1" width="9.1406200000000002"/>
  </cols>
  <sheetData>
    <row r="1" ht="20.25">
      <c r="A1" s="82" t="s">
        <v>28</v>
      </c>
      <c r="B1" s="83"/>
      <c r="C1" s="83"/>
      <c r="D1" s="84"/>
      <c r="E1" s="83"/>
      <c r="F1" s="85"/>
      <c r="G1" s="3"/>
    </row>
    <row r="2" ht="21">
      <c r="A2" s="82" t="s">
        <v>29</v>
      </c>
      <c r="B2" s="86"/>
      <c r="C2" s="86"/>
      <c r="D2" s="84"/>
      <c r="E2" s="86"/>
      <c r="F2" s="87"/>
      <c r="G2" s="3"/>
    </row>
    <row r="3" ht="15.75">
      <c r="A3" s="4" t="s">
        <v>1</v>
      </c>
      <c r="B3" s="88" t="s">
        <v>30</v>
      </c>
      <c r="C3" s="88" t="s">
        <v>31</v>
      </c>
      <c r="D3" s="89" t="s">
        <v>32</v>
      </c>
      <c r="E3" s="90" t="s">
        <v>33</v>
      </c>
      <c r="F3" s="91" t="s">
        <v>34</v>
      </c>
      <c r="G3" s="3"/>
    </row>
    <row r="4" ht="15.75">
      <c r="A4" s="8" t="s">
        <v>6</v>
      </c>
      <c r="B4" s="92">
        <v>2024</v>
      </c>
      <c r="C4" s="92">
        <v>2024</v>
      </c>
      <c r="D4" s="93" t="s">
        <v>35</v>
      </c>
      <c r="E4" s="94"/>
      <c r="F4" s="95"/>
      <c r="G4" s="3"/>
    </row>
    <row r="5" ht="28.5" customHeight="1">
      <c r="A5" s="12"/>
      <c r="B5" s="13" t="s">
        <v>7</v>
      </c>
      <c r="C5" s="13" t="s">
        <v>7</v>
      </c>
      <c r="D5" s="96" t="s">
        <v>7</v>
      </c>
      <c r="E5" s="97"/>
      <c r="F5" s="98"/>
      <c r="G5" s="3"/>
    </row>
    <row r="6" ht="15.75">
      <c r="A6" s="16" t="s">
        <v>8</v>
      </c>
      <c r="B6" s="17"/>
      <c r="C6" s="18"/>
      <c r="D6" s="18"/>
      <c r="E6" s="19"/>
      <c r="F6" s="99"/>
      <c r="G6" s="17"/>
    </row>
    <row r="7" ht="15.75">
      <c r="A7" s="22" t="s">
        <v>9</v>
      </c>
      <c r="B7" s="18">
        <v>116358410</v>
      </c>
      <c r="C7" s="18">
        <v>110965610</v>
      </c>
      <c r="D7" s="18">
        <v>111329111.43000001</v>
      </c>
      <c r="E7" s="23">
        <f t="shared" ref="E7:E8" si="5">SUM(C7*100/B7)</f>
        <v>95.365354339235125</v>
      </c>
      <c r="F7" s="100">
        <f>SUM(100*C7/D7)</f>
        <v>99.673489327875785</v>
      </c>
      <c r="G7" s="101">
        <v>1.0700000000000001</v>
      </c>
    </row>
    <row r="8" ht="15.75">
      <c r="A8" s="22" t="s">
        <v>10</v>
      </c>
      <c r="B8" s="18">
        <v>116358410</v>
      </c>
      <c r="C8" s="18">
        <v>111334680</v>
      </c>
      <c r="D8" s="18">
        <v>111731467.12</v>
      </c>
      <c r="E8" s="23">
        <f t="shared" si="5"/>
        <v>95.682538116497128</v>
      </c>
      <c r="F8" s="100">
        <f t="shared" ref="F8:F45" si="6">100*C8/D8</f>
        <v>99.644874331083599</v>
      </c>
      <c r="G8" s="101">
        <v>79244.160000000003</v>
      </c>
    </row>
    <row r="9" ht="15.75">
      <c r="A9" s="26" t="s">
        <v>11</v>
      </c>
      <c r="B9" s="18">
        <v>0</v>
      </c>
      <c r="C9" s="27">
        <v>369070.53000000003</v>
      </c>
      <c r="D9" s="27">
        <v>402355.69</v>
      </c>
      <c r="E9" s="23" t="s">
        <v>12</v>
      </c>
      <c r="F9" s="100">
        <f t="shared" si="6"/>
        <v>91.727429031760437</v>
      </c>
      <c r="G9" s="101">
        <f>G8-G7</f>
        <v>79243.089999999997</v>
      </c>
    </row>
    <row r="10" ht="15.75">
      <c r="A10" s="22" t="s">
        <v>13</v>
      </c>
      <c r="B10" s="18">
        <v>1560950</v>
      </c>
      <c r="C10" s="28">
        <v>1663281.99</v>
      </c>
      <c r="D10" s="18">
        <v>1750020.1200000001</v>
      </c>
      <c r="E10" s="23">
        <f>SUM(C10*100/B10)</f>
        <v>106.55575066465934</v>
      </c>
      <c r="F10" s="100">
        <f t="shared" si="6"/>
        <v>95.043592413097514</v>
      </c>
      <c r="G10" s="101">
        <v>582.15999999999997</v>
      </c>
    </row>
    <row r="11" ht="15.75">
      <c r="A11" s="16" t="s">
        <v>14</v>
      </c>
      <c r="B11" s="29"/>
      <c r="C11" s="18"/>
      <c r="D11" s="102"/>
      <c r="E11" s="23"/>
      <c r="F11" s="100"/>
      <c r="G11" s="17"/>
    </row>
    <row r="12" ht="15.75">
      <c r="A12" s="22" t="s">
        <v>9</v>
      </c>
      <c r="B12" s="18">
        <v>21384520</v>
      </c>
      <c r="C12" s="18">
        <v>22965459.640000001</v>
      </c>
      <c r="D12" s="18">
        <v>21892008.940000001</v>
      </c>
      <c r="E12" s="23">
        <f t="shared" ref="E12:E63" si="7">SUM(C12*100/B12)</f>
        <v>107.39291618423046</v>
      </c>
      <c r="F12" s="100">
        <f t="shared" si="6"/>
        <v>104.90339056110398</v>
      </c>
      <c r="G12" s="101">
        <v>18774.205279999998</v>
      </c>
    </row>
    <row r="13" ht="15.75">
      <c r="A13" s="22" t="s">
        <v>15</v>
      </c>
      <c r="B13" s="18">
        <v>21384520</v>
      </c>
      <c r="C13" s="18">
        <v>22962014.57</v>
      </c>
      <c r="D13" s="18">
        <v>22094338.469999999</v>
      </c>
      <c r="E13" s="23">
        <f t="shared" si="7"/>
        <v>107.37680607280407</v>
      </c>
      <c r="F13" s="100">
        <f t="shared" si="6"/>
        <v>103.92714224586604</v>
      </c>
      <c r="G13" s="101">
        <v>18483.04434</v>
      </c>
    </row>
    <row r="14" ht="15.75">
      <c r="A14" s="26" t="s">
        <v>11</v>
      </c>
      <c r="B14" s="18">
        <v>0</v>
      </c>
      <c r="C14" s="27">
        <v>-3445.0700000000002</v>
      </c>
      <c r="D14" s="27">
        <v>202329.53</v>
      </c>
      <c r="E14" s="23" t="s">
        <v>12</v>
      </c>
      <c r="F14" s="100">
        <f t="shared" si="6"/>
        <v>-1.702702517027544</v>
      </c>
      <c r="G14" s="101">
        <f>G13-G12</f>
        <v>-291.16093999999794</v>
      </c>
    </row>
    <row r="15" ht="15.75">
      <c r="A15" s="22" t="s">
        <v>13</v>
      </c>
      <c r="B15" s="18">
        <v>304000</v>
      </c>
      <c r="C15" s="28">
        <v>415073.53000000003</v>
      </c>
      <c r="D15" s="18">
        <v>359016.03999999998</v>
      </c>
      <c r="E15" s="23">
        <f t="shared" si="7"/>
        <v>136.53734539473683</v>
      </c>
      <c r="F15" s="100">
        <f t="shared" si="6"/>
        <v>115.61420208411859</v>
      </c>
      <c r="G15" s="101">
        <v>213.60997</v>
      </c>
    </row>
    <row r="16" ht="15.75">
      <c r="A16" s="16" t="s">
        <v>16</v>
      </c>
      <c r="B16" s="29"/>
      <c r="C16" s="18"/>
      <c r="D16" s="29"/>
      <c r="E16" s="23"/>
      <c r="F16" s="100"/>
      <c r="G16" s="17"/>
    </row>
    <row r="17" ht="15.75">
      <c r="A17" s="22" t="s">
        <v>9</v>
      </c>
      <c r="B17" s="18">
        <v>42784805</v>
      </c>
      <c r="C17" s="18">
        <v>41965321.369999997</v>
      </c>
      <c r="D17" s="18">
        <v>39124974.93</v>
      </c>
      <c r="E17" s="23">
        <f t="shared" si="7"/>
        <v>98.084638623455206</v>
      </c>
      <c r="F17" s="100">
        <f t="shared" si="6"/>
        <v>107.25967606389978</v>
      </c>
      <c r="G17" s="101">
        <v>34294.618770000001</v>
      </c>
    </row>
    <row r="18" ht="15.75">
      <c r="A18" s="22" t="s">
        <v>15</v>
      </c>
      <c r="B18" s="18">
        <v>42784805</v>
      </c>
      <c r="C18" s="18">
        <v>42008867.25</v>
      </c>
      <c r="D18" s="18">
        <v>39266342.189999998</v>
      </c>
      <c r="E18" s="23">
        <f t="shared" si="7"/>
        <v>98.186417467603277</v>
      </c>
      <c r="F18" s="100">
        <f t="shared" si="6"/>
        <v>106.984416951112</v>
      </c>
      <c r="G18" s="101">
        <v>34322.123160000003</v>
      </c>
    </row>
    <row r="19" ht="15.75">
      <c r="A19" s="26" t="s">
        <v>11</v>
      </c>
      <c r="B19" s="18">
        <v>0</v>
      </c>
      <c r="C19" s="27">
        <v>43545.879999999997</v>
      </c>
      <c r="D19" s="27">
        <v>141367.26000000001</v>
      </c>
      <c r="E19" s="23" t="s">
        <v>12</v>
      </c>
      <c r="F19" s="100">
        <f t="shared" si="6"/>
        <v>30.803369889180846</v>
      </c>
      <c r="G19" s="101">
        <f>G18-G17</f>
        <v>27.504390000001877</v>
      </c>
    </row>
    <row r="20" ht="15.75">
      <c r="A20" s="22" t="s">
        <v>13</v>
      </c>
      <c r="B20" s="18">
        <v>0</v>
      </c>
      <c r="C20" s="28">
        <v>376792.71999999997</v>
      </c>
      <c r="D20" s="18">
        <v>611508.97999999998</v>
      </c>
      <c r="E20" s="23"/>
      <c r="F20" s="100">
        <f t="shared" si="6"/>
        <v>61.616874375254476</v>
      </c>
      <c r="G20" s="101">
        <v>706.45690999999999</v>
      </c>
    </row>
    <row r="21" ht="15.75">
      <c r="A21" s="30" t="s">
        <v>17</v>
      </c>
      <c r="B21" s="29"/>
      <c r="C21" s="18"/>
      <c r="D21" s="29"/>
      <c r="E21" s="23"/>
      <c r="F21" s="100"/>
      <c r="G21" s="17"/>
    </row>
    <row r="22" ht="15.75">
      <c r="A22" s="22" t="s">
        <v>9</v>
      </c>
      <c r="B22" s="18">
        <v>66997495</v>
      </c>
      <c r="C22" s="18">
        <v>67418212.849999994</v>
      </c>
      <c r="D22" s="18">
        <v>67804055.879999995</v>
      </c>
      <c r="E22" s="23">
        <f t="shared" si="7"/>
        <v>100.62796056777943</v>
      </c>
      <c r="F22" s="100">
        <f t="shared" si="6"/>
        <v>99.430944026884063</v>
      </c>
      <c r="G22" s="101">
        <v>49737.63076</v>
      </c>
    </row>
    <row r="23" ht="15.75">
      <c r="A23" s="22" t="s">
        <v>15</v>
      </c>
      <c r="B23" s="18">
        <v>66997495</v>
      </c>
      <c r="C23" s="18">
        <v>67462235.049999997</v>
      </c>
      <c r="D23" s="18">
        <v>67816930.709999993</v>
      </c>
      <c r="E23" s="23">
        <f t="shared" si="7"/>
        <v>100.69366780056478</v>
      </c>
      <c r="F23" s="100">
        <f t="shared" si="6"/>
        <v>99.476980665024854</v>
      </c>
      <c r="G23" s="101">
        <v>49899.798479999998</v>
      </c>
    </row>
    <row r="24" ht="15.75">
      <c r="A24" s="26" t="s">
        <v>11</v>
      </c>
      <c r="B24" s="18">
        <v>0</v>
      </c>
      <c r="C24" s="27">
        <v>44022.199999999997</v>
      </c>
      <c r="D24" s="27">
        <v>12874.83</v>
      </c>
      <c r="E24" s="23" t="s">
        <v>12</v>
      </c>
      <c r="F24" s="100">
        <f t="shared" si="6"/>
        <v>341.92451473145667</v>
      </c>
      <c r="G24" s="101">
        <f>G23-G22</f>
        <v>162.16771999999764</v>
      </c>
    </row>
    <row r="25" ht="15.75">
      <c r="A25" s="22" t="s">
        <v>18</v>
      </c>
      <c r="B25" s="18">
        <v>50000</v>
      </c>
      <c r="C25" s="28">
        <v>89946.080000000002</v>
      </c>
      <c r="D25" s="18">
        <v>83179.789999999994</v>
      </c>
      <c r="E25" s="23">
        <f t="shared" si="7"/>
        <v>179.89215999999999</v>
      </c>
      <c r="F25" s="100">
        <f t="shared" si="6"/>
        <v>108.1345360453543</v>
      </c>
      <c r="G25" s="101">
        <v>158.36017000000001</v>
      </c>
    </row>
    <row r="26" ht="15.75">
      <c r="A26" s="16" t="s">
        <v>19</v>
      </c>
      <c r="B26" s="31"/>
      <c r="C26" s="32"/>
      <c r="D26" s="31"/>
      <c r="E26" s="23"/>
      <c r="F26" s="100"/>
      <c r="G26" s="103"/>
    </row>
    <row r="27" ht="15.75">
      <c r="A27" s="22" t="s">
        <v>9</v>
      </c>
      <c r="B27" s="32">
        <v>60858150.189999998</v>
      </c>
      <c r="C27" s="32">
        <v>61088593.799999997</v>
      </c>
      <c r="D27" s="32">
        <v>65933369.700000003</v>
      </c>
      <c r="E27" s="23">
        <f t="shared" si="7"/>
        <v>100.37865694123228</v>
      </c>
      <c r="F27" s="100">
        <f t="shared" si="6"/>
        <v>92.65201229355641</v>
      </c>
      <c r="G27" s="104">
        <v>45463.410940000002</v>
      </c>
    </row>
    <row r="28" ht="15.75">
      <c r="A28" s="22" t="s">
        <v>15</v>
      </c>
      <c r="B28" s="32">
        <v>60858150.189999998</v>
      </c>
      <c r="C28" s="32">
        <v>61118661</v>
      </c>
      <c r="D28" s="32">
        <v>65970844.899999999</v>
      </c>
      <c r="E28" s="23">
        <f t="shared" si="7"/>
        <v>100.4280623206369</v>
      </c>
      <c r="F28" s="100">
        <f t="shared" si="6"/>
        <v>92.644957166525543</v>
      </c>
      <c r="G28" s="104">
        <v>45509.857530000001</v>
      </c>
    </row>
    <row r="29" ht="15.75">
      <c r="A29" s="26" t="s">
        <v>11</v>
      </c>
      <c r="B29" s="32">
        <v>0</v>
      </c>
      <c r="C29" s="27">
        <v>30067.200000000001</v>
      </c>
      <c r="D29" s="105">
        <v>37475.199999999997</v>
      </c>
      <c r="E29" s="23" t="s">
        <v>12</v>
      </c>
      <c r="F29" s="100">
        <f t="shared" si="6"/>
        <v>80.232260268123994</v>
      </c>
      <c r="G29" s="104">
        <f>G28-G27</f>
        <v>46.44658999999956</v>
      </c>
    </row>
    <row r="30" ht="15.75">
      <c r="A30" s="22" t="s">
        <v>18</v>
      </c>
      <c r="B30" s="18">
        <v>130000</v>
      </c>
      <c r="C30" s="35">
        <v>68090.960000000006</v>
      </c>
      <c r="D30" s="18">
        <v>151192.88</v>
      </c>
      <c r="E30" s="23">
        <f t="shared" si="7"/>
        <v>52.377661538461545</v>
      </c>
      <c r="F30" s="100">
        <f t="shared" si="6"/>
        <v>45.035824438293659</v>
      </c>
      <c r="G30" s="101">
        <v>24.6326</v>
      </c>
    </row>
    <row r="31" ht="15.75">
      <c r="A31" s="16" t="s">
        <v>20</v>
      </c>
      <c r="B31" s="36"/>
      <c r="C31" s="18"/>
      <c r="D31" s="36"/>
      <c r="E31" s="23"/>
      <c r="F31" s="100"/>
      <c r="G31" s="106"/>
    </row>
    <row r="32" ht="15.75">
      <c r="A32" s="22" t="s">
        <v>9</v>
      </c>
      <c r="B32" s="32">
        <v>90840548</v>
      </c>
      <c r="C32" s="18">
        <v>89603282.709999993</v>
      </c>
      <c r="D32" s="18">
        <v>88201875.829999998</v>
      </c>
      <c r="E32" s="23">
        <f t="shared" si="7"/>
        <v>98.637981257004313</v>
      </c>
      <c r="F32" s="100">
        <f t="shared" si="6"/>
        <v>101.58886289754321</v>
      </c>
      <c r="G32" s="101">
        <v>65311.38622</v>
      </c>
    </row>
    <row r="33" ht="15.75">
      <c r="A33" s="22" t="s">
        <v>15</v>
      </c>
      <c r="B33" s="32">
        <v>90840548</v>
      </c>
      <c r="C33" s="32">
        <v>90248611.459999993</v>
      </c>
      <c r="D33" s="18">
        <v>88342425.530000001</v>
      </c>
      <c r="E33" s="23">
        <f t="shared" si="7"/>
        <v>99.348378501635636</v>
      </c>
      <c r="F33" s="100">
        <f t="shared" si="6"/>
        <v>102.15772424015309</v>
      </c>
      <c r="G33" s="101">
        <v>65417.077360000003</v>
      </c>
    </row>
    <row r="34" ht="15.75">
      <c r="A34" s="26" t="s">
        <v>11</v>
      </c>
      <c r="B34" s="32">
        <v>0</v>
      </c>
      <c r="C34" s="27">
        <v>645328.75</v>
      </c>
      <c r="D34" s="105">
        <v>140549.70000000001</v>
      </c>
      <c r="E34" s="23" t="s">
        <v>12</v>
      </c>
      <c r="F34" s="100">
        <f t="shared" si="6"/>
        <v>459.14630198428023</v>
      </c>
      <c r="G34" s="104">
        <f>G33-G32</f>
        <v>105.69114000000263</v>
      </c>
    </row>
    <row r="35" ht="15.75">
      <c r="A35" s="22" t="s">
        <v>18</v>
      </c>
      <c r="B35" s="18">
        <v>450000</v>
      </c>
      <c r="C35" s="38">
        <v>863465.87</v>
      </c>
      <c r="D35" s="18">
        <v>495263.94</v>
      </c>
      <c r="E35" s="23">
        <f t="shared" si="7"/>
        <v>191.88130444444445</v>
      </c>
      <c r="F35" s="100">
        <f t="shared" si="6"/>
        <v>174.34458684797443</v>
      </c>
      <c r="G35" s="101">
        <v>258.29678000000001</v>
      </c>
    </row>
    <row r="36" ht="15.75">
      <c r="A36" s="39" t="s">
        <v>21</v>
      </c>
      <c r="B36" s="40"/>
      <c r="C36" s="18"/>
      <c r="D36" s="40"/>
      <c r="E36" s="23"/>
      <c r="F36" s="100"/>
      <c r="G36" s="40"/>
    </row>
    <row r="37" ht="15.75">
      <c r="A37" s="42" t="s">
        <v>9</v>
      </c>
      <c r="B37" s="32">
        <v>72585495.5</v>
      </c>
      <c r="C37" s="18">
        <v>75699920.269999996</v>
      </c>
      <c r="D37" s="18">
        <v>75374640.790000007</v>
      </c>
      <c r="E37" s="23">
        <f t="shared" si="7"/>
        <v>104.29069850463445</v>
      </c>
      <c r="F37" s="100">
        <f t="shared" si="6"/>
        <v>100.43155028878512</v>
      </c>
      <c r="G37" s="101">
        <v>45834.479440000003</v>
      </c>
    </row>
    <row r="38" ht="15.75">
      <c r="A38" s="42" t="s">
        <v>15</v>
      </c>
      <c r="B38" s="32">
        <v>72585495.5</v>
      </c>
      <c r="C38" s="18">
        <v>76238842.319999993</v>
      </c>
      <c r="D38" s="18">
        <v>75424386.219999999</v>
      </c>
      <c r="E38" s="23">
        <f t="shared" si="7"/>
        <v>105.03316371243892</v>
      </c>
      <c r="F38" s="100">
        <f t="shared" si="6"/>
        <v>101.07983125991157</v>
      </c>
      <c r="G38" s="101">
        <v>46014.250939999998</v>
      </c>
    </row>
    <row r="39" ht="15.75">
      <c r="A39" s="43" t="s">
        <v>11</v>
      </c>
      <c r="B39" s="32">
        <v>0</v>
      </c>
      <c r="C39" s="27">
        <v>538922.05000000005</v>
      </c>
      <c r="D39" s="27">
        <v>49745.43</v>
      </c>
      <c r="E39" s="23" t="s">
        <v>12</v>
      </c>
      <c r="F39" s="100">
        <f t="shared" si="6"/>
        <v>1083.3599186900185</v>
      </c>
      <c r="G39" s="101">
        <f>G38-G37</f>
        <v>179.77149999999529</v>
      </c>
    </row>
    <row r="40" ht="15.75">
      <c r="A40" s="42" t="s">
        <v>18</v>
      </c>
      <c r="B40" s="18">
        <v>250000</v>
      </c>
      <c r="C40" s="35">
        <v>372390.75</v>
      </c>
      <c r="D40" s="18">
        <v>207859.06</v>
      </c>
      <c r="E40" s="23">
        <f t="shared" si="7"/>
        <v>148.9563</v>
      </c>
      <c r="F40" s="100">
        <f t="shared" si="6"/>
        <v>179.15540943945382</v>
      </c>
      <c r="G40" s="101">
        <v>70.836190000000002</v>
      </c>
    </row>
    <row r="41" ht="15.75">
      <c r="A41" s="16" t="s">
        <v>22</v>
      </c>
      <c r="B41" s="44"/>
      <c r="C41" s="18"/>
      <c r="D41" s="107"/>
      <c r="E41" s="23"/>
      <c r="F41" s="100"/>
      <c r="G41" s="106"/>
    </row>
    <row r="42" ht="15.75">
      <c r="A42" s="22" t="s">
        <v>9</v>
      </c>
      <c r="B42" s="32">
        <v>38186000</v>
      </c>
      <c r="C42" s="18">
        <v>38328916.939999998</v>
      </c>
      <c r="D42" s="18">
        <v>37041033.229999997</v>
      </c>
      <c r="E42" s="23">
        <f t="shared" si="7"/>
        <v>100.37426528046929</v>
      </c>
      <c r="F42" s="100">
        <f t="shared" si="6"/>
        <v>103.47691086801792</v>
      </c>
      <c r="G42" s="101">
        <v>29796.743149999998</v>
      </c>
    </row>
    <row r="43" ht="15.75">
      <c r="A43" s="22" t="s">
        <v>15</v>
      </c>
      <c r="B43" s="32">
        <v>38186000</v>
      </c>
      <c r="C43" s="18">
        <v>38363974.200000003</v>
      </c>
      <c r="D43" s="18">
        <v>37075707.229999997</v>
      </c>
      <c r="E43" s="23">
        <f t="shared" si="7"/>
        <v>100.46607185879643</v>
      </c>
      <c r="F43" s="100">
        <f t="shared" si="6"/>
        <v>103.47469290877774</v>
      </c>
      <c r="G43" s="101">
        <v>29849.908070000001</v>
      </c>
    </row>
    <row r="44" ht="16.5">
      <c r="A44" s="26" t="s">
        <v>11</v>
      </c>
      <c r="B44" s="18">
        <v>0</v>
      </c>
      <c r="C44" s="108">
        <v>35057.260000000002</v>
      </c>
      <c r="D44" s="27">
        <v>34674</v>
      </c>
      <c r="E44" s="23" t="s">
        <v>12</v>
      </c>
      <c r="F44" s="100">
        <f t="shared" si="6"/>
        <v>101.10532387379592</v>
      </c>
      <c r="G44" s="101">
        <f>G43-G42</f>
        <v>53.164920000002894</v>
      </c>
    </row>
    <row r="45" ht="16.5">
      <c r="A45" s="109" t="s">
        <v>18</v>
      </c>
      <c r="B45" s="110">
        <v>232000</v>
      </c>
      <c r="C45" s="110">
        <v>241935</v>
      </c>
      <c r="D45" s="110">
        <v>199189</v>
      </c>
      <c r="E45" s="23">
        <f t="shared" si="7"/>
        <v>104.28232758620689</v>
      </c>
      <c r="F45" s="111">
        <f t="shared" si="6"/>
        <v>121.46002038265165</v>
      </c>
      <c r="G45" s="101">
        <v>173.94574</v>
      </c>
    </row>
    <row r="46" ht="15.75">
      <c r="A46" s="4" t="s">
        <v>1</v>
      </c>
      <c r="B46" s="88" t="s">
        <v>36</v>
      </c>
      <c r="C46" s="88" t="s">
        <v>37</v>
      </c>
      <c r="D46" s="89" t="s">
        <v>37</v>
      </c>
      <c r="E46" s="89" t="s">
        <v>38</v>
      </c>
      <c r="F46" s="112" t="s">
        <v>39</v>
      </c>
      <c r="G46" s="101"/>
    </row>
    <row r="47" ht="15.75">
      <c r="A47" s="8" t="s">
        <v>6</v>
      </c>
      <c r="B47" s="92">
        <v>2024</v>
      </c>
      <c r="C47" s="92">
        <v>2024</v>
      </c>
      <c r="D47" s="93">
        <v>2023</v>
      </c>
      <c r="E47" s="93" t="s">
        <v>40</v>
      </c>
      <c r="F47" s="113" t="s">
        <v>41</v>
      </c>
      <c r="G47" s="101"/>
    </row>
    <row r="48" ht="16.5">
      <c r="A48" s="12"/>
      <c r="B48" s="13" t="s">
        <v>7</v>
      </c>
      <c r="C48" s="13" t="s">
        <v>7</v>
      </c>
      <c r="D48" s="13" t="s">
        <v>7</v>
      </c>
      <c r="E48" s="13"/>
      <c r="F48" s="114"/>
      <c r="G48" s="101"/>
    </row>
    <row r="49" ht="15.75">
      <c r="A49" s="115" t="s">
        <v>23</v>
      </c>
      <c r="B49" s="116"/>
      <c r="C49" s="116"/>
      <c r="D49" s="18"/>
      <c r="E49" s="117"/>
      <c r="F49" s="118"/>
      <c r="G49" s="17"/>
    </row>
    <row r="50" ht="15.75">
      <c r="A50" s="22" t="s">
        <v>9</v>
      </c>
      <c r="B50" s="32">
        <v>26552573</v>
      </c>
      <c r="C50" s="18">
        <v>26287271.07</v>
      </c>
      <c r="D50" s="18">
        <v>26037754.510000002</v>
      </c>
      <c r="E50" s="23">
        <f t="shared" si="7"/>
        <v>99.000842856170664</v>
      </c>
      <c r="F50" s="100">
        <f t="shared" ref="F50:F63" si="8">SUM(100*C50/D50)</f>
        <v>100.95828755088758</v>
      </c>
      <c r="G50" s="101">
        <v>16345.164839999999</v>
      </c>
    </row>
    <row r="51" ht="15.75">
      <c r="A51" s="22" t="s">
        <v>15</v>
      </c>
      <c r="B51" s="32">
        <v>26552573</v>
      </c>
      <c r="C51" s="18">
        <v>26326394.550000001</v>
      </c>
      <c r="D51" s="18">
        <v>26055987.43</v>
      </c>
      <c r="E51" s="23">
        <f t="shared" si="7"/>
        <v>99.14818631700966</v>
      </c>
      <c r="F51" s="100">
        <f t="shared" si="8"/>
        <v>101.03779264066064</v>
      </c>
      <c r="G51" s="101">
        <v>16404.193940000001</v>
      </c>
    </row>
    <row r="52" ht="15.75">
      <c r="A52" s="26" t="s">
        <v>11</v>
      </c>
      <c r="B52" s="32">
        <v>0</v>
      </c>
      <c r="C52" s="27">
        <v>39123.480000000003</v>
      </c>
      <c r="D52" s="27">
        <v>18232.919999999998</v>
      </c>
      <c r="E52" s="23" t="s">
        <v>12</v>
      </c>
      <c r="F52" s="100">
        <f t="shared" si="8"/>
        <v>214.57605254671225</v>
      </c>
      <c r="G52" s="101">
        <f>G51-G50</f>
        <v>59.029100000001563</v>
      </c>
    </row>
    <row r="53" ht="15.75">
      <c r="A53" s="22" t="s">
        <v>18</v>
      </c>
      <c r="B53" s="18">
        <v>70000</v>
      </c>
      <c r="C53" s="18">
        <v>94862</v>
      </c>
      <c r="D53" s="18">
        <v>83193</v>
      </c>
      <c r="E53" s="23">
        <f t="shared" si="7"/>
        <v>135.51714285714286</v>
      </c>
      <c r="F53" s="100">
        <f t="shared" si="8"/>
        <v>114.02642049210871</v>
      </c>
      <c r="G53" s="101">
        <v>62.417789999999997</v>
      </c>
    </row>
    <row r="54" ht="15.75">
      <c r="A54" s="16" t="s">
        <v>24</v>
      </c>
      <c r="B54" s="29"/>
      <c r="C54" s="29"/>
      <c r="D54" s="29"/>
      <c r="E54" s="23"/>
      <c r="F54" s="100"/>
      <c r="G54" s="17"/>
    </row>
    <row r="55" ht="15.75">
      <c r="A55" s="22" t="s">
        <v>9</v>
      </c>
      <c r="B55" s="32">
        <v>23604132.489999998</v>
      </c>
      <c r="C55" s="18">
        <v>23703943.670000002</v>
      </c>
      <c r="D55" s="18">
        <v>23263062.07</v>
      </c>
      <c r="E55" s="23">
        <f t="shared" si="7"/>
        <v>100.422854684629</v>
      </c>
      <c r="F55" s="100">
        <f t="shared" si="8"/>
        <v>101.89520020482841</v>
      </c>
      <c r="G55" s="101">
        <v>15858.434520000001</v>
      </c>
    </row>
    <row r="56" ht="15.75">
      <c r="A56" s="22" t="s">
        <v>15</v>
      </c>
      <c r="B56" s="32">
        <v>23604132.489999998</v>
      </c>
      <c r="C56" s="18">
        <v>23705717.359999999</v>
      </c>
      <c r="D56" s="18">
        <v>23263919.219999999</v>
      </c>
      <c r="E56" s="23">
        <f t="shared" si="7"/>
        <v>100.43036900442344</v>
      </c>
      <c r="F56" s="100">
        <f t="shared" si="8"/>
        <v>101.89907012581176</v>
      </c>
      <c r="G56" s="101">
        <v>15935.33814</v>
      </c>
    </row>
    <row r="57" ht="15.75">
      <c r="A57" s="26" t="s">
        <v>11</v>
      </c>
      <c r="B57" s="32">
        <v>0</v>
      </c>
      <c r="C57" s="27">
        <v>1773.6900000000001</v>
      </c>
      <c r="D57" s="27">
        <v>857.14999999999998</v>
      </c>
      <c r="E57" s="23" t="s">
        <v>12</v>
      </c>
      <c r="F57" s="100">
        <f t="shared" si="8"/>
        <v>206.92877559353673</v>
      </c>
      <c r="G57" s="101">
        <f>G56-G55</f>
        <v>76.903619999999137</v>
      </c>
    </row>
    <row r="58" ht="15.75">
      <c r="A58" s="22" t="s">
        <v>18</v>
      </c>
      <c r="B58" s="18">
        <v>14564</v>
      </c>
      <c r="C58" s="18">
        <v>22282.5</v>
      </c>
      <c r="D58" s="18">
        <v>13677</v>
      </c>
      <c r="E58" s="23">
        <f t="shared" si="7"/>
        <v>152.9971161768745</v>
      </c>
      <c r="F58" s="100" t="s">
        <v>42</v>
      </c>
      <c r="G58" s="101">
        <v>11.44739</v>
      </c>
    </row>
    <row r="59" ht="15.75">
      <c r="A59" s="57" t="s">
        <v>25</v>
      </c>
      <c r="B59" s="29"/>
      <c r="C59" s="58"/>
      <c r="D59" s="58"/>
      <c r="E59" s="23"/>
      <c r="F59" s="100"/>
      <c r="G59" s="52"/>
    </row>
    <row r="60" ht="15.75">
      <c r="A60" s="60" t="s">
        <v>9</v>
      </c>
      <c r="B60" s="61">
        <v>18833713.77</v>
      </c>
      <c r="C60" s="28">
        <v>19489341.859999999</v>
      </c>
      <c r="D60" s="28">
        <v>17821227</v>
      </c>
      <c r="E60" s="23">
        <f t="shared" si="7"/>
        <v>103.4811407776853</v>
      </c>
      <c r="F60" s="100">
        <f t="shared" si="8"/>
        <v>109.36026941354824</v>
      </c>
      <c r="G60" s="119">
        <v>12901.336600000001</v>
      </c>
    </row>
    <row r="61" ht="15.75">
      <c r="A61" s="60" t="s">
        <v>15</v>
      </c>
      <c r="B61" s="61">
        <v>18833713.77</v>
      </c>
      <c r="C61" s="28">
        <v>19517900.440000001</v>
      </c>
      <c r="D61" s="28">
        <v>17834961.640000001</v>
      </c>
      <c r="E61" s="23">
        <f t="shared" si="7"/>
        <v>103.63277619249919</v>
      </c>
      <c r="F61" s="100">
        <f t="shared" si="8"/>
        <v>109.43617841165147</v>
      </c>
      <c r="G61" s="119">
        <v>12905.188200000001</v>
      </c>
    </row>
    <row r="62" ht="15.75">
      <c r="A62" s="63" t="s">
        <v>11</v>
      </c>
      <c r="B62" s="61">
        <v>0</v>
      </c>
      <c r="C62" s="64">
        <v>28558.580000000002</v>
      </c>
      <c r="D62" s="64">
        <v>13734.639999999999</v>
      </c>
      <c r="E62" s="23" t="s">
        <v>12</v>
      </c>
      <c r="F62" s="100">
        <f t="shared" si="8"/>
        <v>207.93104151255511</v>
      </c>
      <c r="G62" s="119">
        <f>G61-G60</f>
        <v>3.8515999999999622</v>
      </c>
    </row>
    <row r="63" ht="16.5">
      <c r="A63" s="65" t="s">
        <v>18</v>
      </c>
      <c r="B63" s="66">
        <v>230000</v>
      </c>
      <c r="C63" s="67">
        <v>331660.03999999998</v>
      </c>
      <c r="D63" s="67">
        <v>211468.76000000001</v>
      </c>
      <c r="E63" s="23">
        <f t="shared" si="7"/>
        <v>144.20001739130433</v>
      </c>
      <c r="F63" s="100">
        <f t="shared" si="8"/>
        <v>156.83642349820369</v>
      </c>
      <c r="G63" s="70">
        <v>174.67877999999999</v>
      </c>
    </row>
    <row r="64" ht="15.75">
      <c r="A64" s="71"/>
      <c r="B64" s="72"/>
      <c r="C64" s="72"/>
      <c r="D64" s="73"/>
      <c r="E64" s="74"/>
      <c r="F64" s="75"/>
      <c r="G64" s="76"/>
    </row>
    <row r="65" ht="15">
      <c r="A65" s="77" t="s">
        <v>26</v>
      </c>
      <c r="B65" s="78"/>
      <c r="C65" s="78"/>
      <c r="D65" s="78"/>
      <c r="E65" s="79"/>
      <c r="F65" s="78"/>
      <c r="G65" s="78"/>
    </row>
    <row r="66" ht="15">
      <c r="A66" s="80" t="s">
        <v>43</v>
      </c>
      <c r="B66" s="78"/>
      <c r="C66" s="78"/>
      <c r="D66" s="78"/>
      <c r="E66" s="79"/>
      <c r="F66" s="78"/>
      <c r="G66" s="78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5">
      <c r="E72" s="77"/>
    </row>
    <row r="73" ht="15">
      <c r="E73" s="77"/>
    </row>
    <row r="74" ht="15">
      <c r="E74" s="77"/>
    </row>
    <row r="75" ht="14.25">
      <c r="E75" s="81"/>
    </row>
    <row r="76" ht="14.25">
      <c r="E76" s="81"/>
    </row>
  </sheetData>
  <mergeCells count="2">
    <mergeCell ref="E3:E5"/>
    <mergeCell ref="F3:F5"/>
  </mergeCells>
  <printOptions headings="0" gridLines="0"/>
  <pageMargins left="0.69999999999999996" right="0.69999999999999996" top="0.78740199999999982" bottom="0.78740199999999982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75" workbookViewId="0">
      <selection activeCell="I33" activeCellId="0" sqref="I33:J33"/>
    </sheetView>
  </sheetViews>
  <sheetFormatPr baseColWidth="8" defaultRowHeight="15.75" customHeight="1"/>
  <cols>
    <col customWidth="1" min="1" max="1" style="248" width="16.710899999999999"/>
    <col customWidth="1" min="2" max="2" style="248" width="31.425799999999999"/>
    <col customWidth="1" min="3" max="4" style="248" width="14.710900000000001"/>
    <col customWidth="1" min="5" max="5" style="248" width="11.710900000000001"/>
    <col customWidth="1" min="6" max="6" style="248" width="14.855499999999999"/>
    <col customWidth="1" min="7" max="7" style="213" width="14.140599999999999"/>
    <col customWidth="1" min="8" max="8" style="248" width="9.1406200000000002"/>
    <col bestFit="1" customWidth="1" min="9" max="9" style="248" width="10.140599999999999"/>
    <col customWidth="1" min="10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1">
      <c r="B2" s="82" t="s">
        <v>166</v>
      </c>
      <c r="C2" s="86"/>
      <c r="D2" s="86"/>
      <c r="E2" s="86"/>
      <c r="F2" s="86"/>
    </row>
    <row r="3" ht="15.75"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</row>
    <row r="4" ht="15.75">
      <c r="B4" s="168" t="s">
        <v>6</v>
      </c>
      <c r="C4" s="141" t="s">
        <v>167</v>
      </c>
      <c r="D4" s="141" t="s">
        <v>168</v>
      </c>
      <c r="E4" s="141" t="s">
        <v>40</v>
      </c>
      <c r="F4" s="142" t="s">
        <v>158</v>
      </c>
    </row>
    <row r="5" ht="16.5">
      <c r="B5" s="169"/>
      <c r="C5" s="163" t="s">
        <v>74</v>
      </c>
      <c r="D5" s="163" t="s">
        <v>74</v>
      </c>
      <c r="E5" s="163"/>
      <c r="F5" s="143"/>
    </row>
    <row r="6" ht="15.75">
      <c r="B6" s="219" t="s">
        <v>8</v>
      </c>
      <c r="C6" s="174"/>
      <c r="D6" s="174"/>
      <c r="E6" s="220"/>
      <c r="F6" s="221"/>
      <c r="G6" s="174"/>
    </row>
    <row r="7" ht="15.75">
      <c r="B7" s="187" t="s">
        <v>9</v>
      </c>
      <c r="C7" s="174">
        <v>81353.639999999999</v>
      </c>
      <c r="D7" s="174">
        <v>37855.120000000003</v>
      </c>
      <c r="E7" s="220">
        <f t="shared" ref="E7:E12" si="97">D7/C7*100</f>
        <v>46.531562693445558</v>
      </c>
      <c r="F7" s="221">
        <f t="shared" ref="F7:F12" si="98">D7/G7*100</f>
        <v>98.306347108210645</v>
      </c>
      <c r="G7" s="174">
        <v>38507.300000000003</v>
      </c>
    </row>
    <row r="8" ht="15.75">
      <c r="B8" s="187" t="s">
        <v>10</v>
      </c>
      <c r="C8" s="174">
        <v>81898.839999999997</v>
      </c>
      <c r="D8" s="174">
        <v>38200.370000000003</v>
      </c>
      <c r="E8" s="220">
        <f t="shared" si="97"/>
        <v>46.643359051239315</v>
      </c>
      <c r="F8" s="221">
        <f t="shared" si="98"/>
        <v>95.201800941441988</v>
      </c>
      <c r="G8" s="174">
        <v>40125.68</v>
      </c>
    </row>
    <row r="9" ht="15.75">
      <c r="B9" s="187" t="s">
        <v>159</v>
      </c>
      <c r="C9" s="174">
        <v>65629.850000000006</v>
      </c>
      <c r="D9" s="174">
        <v>30970.560000000001</v>
      </c>
      <c r="E9" s="220">
        <f t="shared" si="97"/>
        <v>47.189746738717211</v>
      </c>
      <c r="F9" s="221">
        <f t="shared" si="98"/>
        <v>96.047486358371287</v>
      </c>
      <c r="G9" s="174">
        <v>32245.049999999999</v>
      </c>
    </row>
    <row r="10" ht="15.75">
      <c r="B10" s="187" t="s">
        <v>141</v>
      </c>
      <c r="C10" s="174">
        <f>C8-C9</f>
        <v>16268.989999999991</v>
      </c>
      <c r="D10" s="174">
        <f>D8-D9</f>
        <v>7229.8100000000013</v>
      </c>
      <c r="E10" s="220">
        <f t="shared" si="97"/>
        <v>44.439206121584718</v>
      </c>
      <c r="F10" s="221">
        <f t="shared" si="98"/>
        <v>91.741523203094175</v>
      </c>
      <c r="G10" s="174">
        <f>G8-G9</f>
        <v>7880.630000000001</v>
      </c>
    </row>
    <row r="11" ht="15.75">
      <c r="B11" s="188" t="s">
        <v>11</v>
      </c>
      <c r="C11" s="174">
        <f>C8-C7</f>
        <v>545.19999999999709</v>
      </c>
      <c r="D11" s="176">
        <f>D8-D7</f>
        <v>345.25</v>
      </c>
      <c r="E11" s="220">
        <f t="shared" si="97"/>
        <v>63.325385179750896</v>
      </c>
      <c r="F11" s="221">
        <f t="shared" si="98"/>
        <v>21.333061456518283</v>
      </c>
      <c r="G11" s="176">
        <f>G8-G7</f>
        <v>1618.3799999999974</v>
      </c>
    </row>
    <row r="12" ht="15.75">
      <c r="B12" s="187" t="s">
        <v>13</v>
      </c>
      <c r="C12" s="174">
        <v>545.20000000000005</v>
      </c>
      <c r="D12" s="174">
        <v>981.48000000000002</v>
      </c>
      <c r="E12" s="220">
        <f t="shared" si="97"/>
        <v>180.02201027146</v>
      </c>
      <c r="F12" s="221">
        <f t="shared" si="98"/>
        <v>117.46654857936186</v>
      </c>
      <c r="G12" s="174">
        <v>835.53999999999996</v>
      </c>
    </row>
    <row r="13" ht="15.75">
      <c r="B13" s="219" t="s">
        <v>14</v>
      </c>
      <c r="C13" s="174"/>
      <c r="D13" s="174"/>
      <c r="E13" s="220"/>
      <c r="F13" s="221"/>
      <c r="G13" s="174"/>
    </row>
    <row r="14" ht="15.75">
      <c r="B14" s="187" t="s">
        <v>9</v>
      </c>
      <c r="C14" s="174">
        <v>14293</v>
      </c>
      <c r="D14" s="174">
        <v>7813.6478999999999</v>
      </c>
      <c r="E14" s="220">
        <f t="shared" ref="E14:E77" si="99">D14/C14*100</f>
        <v>54.667654796054009</v>
      </c>
      <c r="F14" s="221">
        <f t="shared" ref="F14:F77" si="100">D14/G14*100</f>
        <v>100.37778768383299</v>
      </c>
      <c r="G14" s="174">
        <v>7784.2399999999998</v>
      </c>
    </row>
    <row r="15" ht="15.75">
      <c r="B15" s="187" t="s">
        <v>15</v>
      </c>
      <c r="C15" s="174">
        <v>14293</v>
      </c>
      <c r="D15" s="174">
        <v>8018.9507199999998</v>
      </c>
      <c r="E15" s="220">
        <f t="shared" si="99"/>
        <v>56.104041978590914</v>
      </c>
      <c r="F15" s="221">
        <f t="shared" si="100"/>
        <v>100.64601003077512</v>
      </c>
      <c r="G15" s="174">
        <v>7967.4799999999996</v>
      </c>
    </row>
    <row r="16" ht="15.75">
      <c r="B16" s="187" t="s">
        <v>159</v>
      </c>
      <c r="C16" s="174">
        <v>9101</v>
      </c>
      <c r="D16" s="174">
        <v>4802.1260000000002</v>
      </c>
      <c r="E16" s="220">
        <f t="shared" si="99"/>
        <v>52.764817053071091</v>
      </c>
      <c r="F16" s="221">
        <f t="shared" si="100"/>
        <v>106.996619958067</v>
      </c>
      <c r="G16" s="174">
        <v>4488.1099999999997</v>
      </c>
    </row>
    <row r="17" ht="15.75">
      <c r="B17" s="187" t="s">
        <v>141</v>
      </c>
      <c r="C17" s="174">
        <f>C15-C16</f>
        <v>5192</v>
      </c>
      <c r="D17" s="174">
        <f>D15-D16</f>
        <v>3216.8247199999996</v>
      </c>
      <c r="E17" s="220">
        <f t="shared" si="99"/>
        <v>61.957332819722645</v>
      </c>
      <c r="F17" s="221">
        <f t="shared" si="100"/>
        <v>92.454229357613585</v>
      </c>
      <c r="G17" s="174">
        <f>G15-G16</f>
        <v>3479.3699999999999</v>
      </c>
    </row>
    <row r="18" ht="15.75">
      <c r="B18" s="188" t="s">
        <v>11</v>
      </c>
      <c r="C18" s="174">
        <f>C15-C14</f>
        <v>0</v>
      </c>
      <c r="D18" s="176">
        <f>D15-D14</f>
        <v>205.30281999999988</v>
      </c>
      <c r="E18" s="220" t="e">
        <f t="shared" si="99"/>
        <v>#DIV/0!</v>
      </c>
      <c r="F18" s="221">
        <f t="shared" si="100"/>
        <v>112.04039511023799</v>
      </c>
      <c r="G18" s="176">
        <f>G15-G14</f>
        <v>183.23999999999978</v>
      </c>
    </row>
    <row r="19" ht="15.75">
      <c r="B19" s="187" t="s">
        <v>13</v>
      </c>
      <c r="C19" s="174">
        <v>270</v>
      </c>
      <c r="D19" s="174">
        <v>142.72575000000001</v>
      </c>
      <c r="E19" s="220">
        <f t="shared" si="99"/>
        <v>52.861388888888897</v>
      </c>
      <c r="F19" s="221">
        <f t="shared" si="100"/>
        <v>89.142308412966074</v>
      </c>
      <c r="G19" s="174">
        <v>160.11000000000001</v>
      </c>
    </row>
    <row r="20" ht="15.75">
      <c r="B20" s="281" t="s">
        <v>169</v>
      </c>
      <c r="C20" s="174"/>
      <c r="D20" s="174"/>
      <c r="E20" s="220"/>
      <c r="F20" s="221"/>
      <c r="G20" s="174"/>
    </row>
    <row r="21" ht="15.75">
      <c r="B21" s="219" t="s">
        <v>16</v>
      </c>
      <c r="C21" s="174"/>
      <c r="D21" s="174"/>
      <c r="E21" s="220"/>
      <c r="F21" s="221"/>
      <c r="G21" s="174"/>
    </row>
    <row r="22" ht="15.75">
      <c r="B22" s="187" t="s">
        <v>9</v>
      </c>
      <c r="C22" s="174">
        <v>24688.347000000002</v>
      </c>
      <c r="D22" s="174">
        <v>11596.574339999999</v>
      </c>
      <c r="E22" s="220">
        <f t="shared" si="99"/>
        <v>46.971854130209685</v>
      </c>
      <c r="F22" s="221">
        <f t="shared" si="100"/>
        <v>111.56022992044174</v>
      </c>
      <c r="G22" s="174">
        <v>10394.9</v>
      </c>
      <c r="I22" s="213"/>
    </row>
    <row r="23" ht="15.75">
      <c r="B23" s="187" t="s">
        <v>15</v>
      </c>
      <c r="C23" s="174">
        <v>24860.3472</v>
      </c>
      <c r="D23" s="174">
        <v>11873.34152</v>
      </c>
      <c r="E23" s="220">
        <f t="shared" si="99"/>
        <v>47.760159681116598</v>
      </c>
      <c r="F23" s="221">
        <f t="shared" si="100"/>
        <v>105.89539836947361</v>
      </c>
      <c r="G23" s="174">
        <v>11212.33</v>
      </c>
      <c r="I23" s="213"/>
    </row>
    <row r="24" ht="15.75">
      <c r="B24" s="187" t="s">
        <v>159</v>
      </c>
      <c r="C24" s="174">
        <v>18407</v>
      </c>
      <c r="D24" s="174">
        <v>8410</v>
      </c>
      <c r="E24" s="220">
        <f t="shared" si="99"/>
        <v>45.689140001086542</v>
      </c>
      <c r="F24" s="221">
        <f t="shared" si="100"/>
        <v>102.10647726582893</v>
      </c>
      <c r="G24" s="174">
        <v>8236.5</v>
      </c>
      <c r="I24" s="213"/>
    </row>
    <row r="25" ht="15.75">
      <c r="B25" s="187" t="s">
        <v>144</v>
      </c>
      <c r="C25" s="174">
        <f>C23-C24</f>
        <v>6453.3472000000002</v>
      </c>
      <c r="D25" s="174">
        <f>D23-D24</f>
        <v>3463.3415199999999</v>
      </c>
      <c r="E25" s="220">
        <f t="shared" si="99"/>
        <v>53.667366913095883</v>
      </c>
      <c r="F25" s="221">
        <f t="shared" si="100"/>
        <v>116.38237130481244</v>
      </c>
      <c r="G25" s="174">
        <v>2975.8299999999999</v>
      </c>
      <c r="I25" s="213"/>
    </row>
    <row r="26" ht="15.75">
      <c r="B26" s="188" t="s">
        <v>11</v>
      </c>
      <c r="C26" s="174">
        <f>C23-C22</f>
        <v>172.00019999999859</v>
      </c>
      <c r="D26" s="176">
        <f>D23-D22</f>
        <v>276.76718000000074</v>
      </c>
      <c r="E26" s="220">
        <f t="shared" si="99"/>
        <v>160.91096405702027</v>
      </c>
      <c r="F26" s="221">
        <f t="shared" si="100"/>
        <v>33.858211712317953</v>
      </c>
      <c r="G26" s="176">
        <f>G23-G22</f>
        <v>817.43000000000029</v>
      </c>
      <c r="I26" s="213"/>
    </row>
    <row r="27" ht="15.75">
      <c r="B27" s="187" t="s">
        <v>13</v>
      </c>
      <c r="C27" s="174">
        <v>172</v>
      </c>
      <c r="D27" s="174">
        <v>25.643599999999999</v>
      </c>
      <c r="E27" s="220">
        <f t="shared" si="99"/>
        <v>14.90906976744186</v>
      </c>
      <c r="F27" s="221">
        <f t="shared" si="100"/>
        <v>187.72767203513908</v>
      </c>
      <c r="G27" s="174">
        <v>13.66</v>
      </c>
      <c r="I27" s="213"/>
    </row>
    <row r="28" ht="15.75">
      <c r="B28" s="235" t="s">
        <v>17</v>
      </c>
      <c r="C28" s="174"/>
      <c r="D28" s="174"/>
      <c r="E28" s="220"/>
      <c r="F28" s="221"/>
      <c r="G28" s="174"/>
    </row>
    <row r="29" ht="15.75">
      <c r="B29" s="187" t="s">
        <v>9</v>
      </c>
      <c r="C29" s="174">
        <v>33452.326860000001</v>
      </c>
      <c r="D29" s="174">
        <v>16845.32717</v>
      </c>
      <c r="E29" s="220">
        <f t="shared" si="99"/>
        <v>50.356219585258465</v>
      </c>
      <c r="F29" s="221">
        <f t="shared" si="100"/>
        <v>110.76258125390407</v>
      </c>
      <c r="G29" s="174">
        <v>15208.5</v>
      </c>
    </row>
    <row r="30" ht="15.75">
      <c r="B30" s="187" t="s">
        <v>15</v>
      </c>
      <c r="C30" s="174">
        <v>33500.326860000001</v>
      </c>
      <c r="D30" s="174">
        <v>17337.978999999999</v>
      </c>
      <c r="E30" s="220">
        <f t="shared" si="99"/>
        <v>51.754656223076623</v>
      </c>
      <c r="F30" s="221">
        <f t="shared" si="100"/>
        <v>112.98581908301384</v>
      </c>
      <c r="G30" s="174">
        <v>15345.27</v>
      </c>
    </row>
    <row r="31" ht="15.75">
      <c r="B31" s="187" t="s">
        <v>147</v>
      </c>
      <c r="C31" s="174">
        <v>28801.826860000001</v>
      </c>
      <c r="D31" s="174">
        <v>14333.99036</v>
      </c>
      <c r="E31" s="220">
        <f t="shared" si="99"/>
        <v>49.767642968186351</v>
      </c>
      <c r="F31" s="221">
        <f t="shared" si="100"/>
        <v>116.30191751434708</v>
      </c>
      <c r="G31" s="174">
        <v>12324.809999999999</v>
      </c>
    </row>
    <row r="32" ht="15.75">
      <c r="B32" s="187" t="s">
        <v>141</v>
      </c>
      <c r="C32" s="174">
        <f>C30-C31</f>
        <v>4698.5</v>
      </c>
      <c r="D32" s="174">
        <f>SUM(D30-D31)</f>
        <v>3003.9886399999996</v>
      </c>
      <c r="E32" s="220">
        <f t="shared" si="99"/>
        <v>63.935056720229852</v>
      </c>
      <c r="F32" s="221">
        <f t="shared" si="100"/>
        <v>99.454673791409206</v>
      </c>
      <c r="G32" s="174">
        <f>SUM(G30-G31)</f>
        <v>3020.4600000000009</v>
      </c>
    </row>
    <row r="33" ht="15.75">
      <c r="B33" s="187" t="s">
        <v>148</v>
      </c>
      <c r="C33" s="174">
        <v>22372.575000000001</v>
      </c>
      <c r="D33" s="174">
        <v>10399.742</v>
      </c>
      <c r="E33" s="220">
        <f t="shared" si="99"/>
        <v>46.484331821437628</v>
      </c>
      <c r="F33" s="221">
        <f t="shared" si="100"/>
        <v>100.78245954065316</v>
      </c>
      <c r="G33" s="174">
        <v>10319</v>
      </c>
    </row>
    <row r="34" ht="15.75">
      <c r="B34" s="188" t="s">
        <v>11</v>
      </c>
      <c r="C34" s="174">
        <f>C30-C29</f>
        <v>48</v>
      </c>
      <c r="D34" s="176">
        <f>D30-D29</f>
        <v>492.65182999999888</v>
      </c>
      <c r="E34" s="220">
        <f t="shared" si="99"/>
        <v>1026.3579791666643</v>
      </c>
      <c r="F34" s="221">
        <f t="shared" si="100"/>
        <v>360.20459896175862</v>
      </c>
      <c r="G34" s="176">
        <f>G30-G29</f>
        <v>136.77000000000044</v>
      </c>
    </row>
    <row r="35" ht="15.75">
      <c r="B35" s="187" t="s">
        <v>18</v>
      </c>
      <c r="C35" s="174">
        <v>48</v>
      </c>
      <c r="D35" s="174">
        <v>159.29449</v>
      </c>
      <c r="E35" s="220">
        <f t="shared" si="99"/>
        <v>331.86352083333333</v>
      </c>
      <c r="F35" s="221">
        <f t="shared" si="100"/>
        <v>171.15557107553457</v>
      </c>
      <c r="G35" s="174">
        <v>93.069999999999993</v>
      </c>
      <c r="H35" s="248"/>
      <c r="I35" s="248"/>
      <c r="J35" s="248"/>
    </row>
    <row r="36" ht="15.75">
      <c r="B36" s="219" t="s">
        <v>19</v>
      </c>
      <c r="C36" s="236"/>
      <c r="D36" s="236"/>
      <c r="E36" s="236"/>
      <c r="F36" s="237"/>
      <c r="G36" s="236"/>
      <c r="H36" s="248"/>
      <c r="I36" s="266"/>
      <c r="J36" s="248"/>
    </row>
    <row r="37" ht="15.75">
      <c r="B37" s="187" t="s">
        <v>9</v>
      </c>
      <c r="C37" s="181">
        <v>27180.735000000001</v>
      </c>
      <c r="D37" s="181">
        <v>13510.583409999999</v>
      </c>
      <c r="E37" s="220">
        <f t="shared" si="99"/>
        <v>49.706468239361442</v>
      </c>
      <c r="F37" s="221">
        <f t="shared" si="100"/>
        <v>103.17305222499765</v>
      </c>
      <c r="G37" s="181">
        <v>13095.07</v>
      </c>
      <c r="H37" s="267"/>
      <c r="I37" s="248"/>
      <c r="J37" s="266"/>
    </row>
    <row r="38" ht="15.75">
      <c r="B38" s="187" t="s">
        <v>15</v>
      </c>
      <c r="C38" s="181">
        <v>27240.735000000001</v>
      </c>
      <c r="D38" s="181">
        <v>13848.823479999999</v>
      </c>
      <c r="E38" s="220">
        <f t="shared" si="99"/>
        <v>50.838655711749325</v>
      </c>
      <c r="F38" s="221">
        <f t="shared" si="100"/>
        <v>103.98864873104299</v>
      </c>
      <c r="G38" s="181">
        <v>13317.629999999999</v>
      </c>
      <c r="H38" s="267"/>
      <c r="I38" s="248"/>
      <c r="J38" s="248"/>
    </row>
    <row r="39" ht="15.75">
      <c r="B39" s="187" t="s">
        <v>143</v>
      </c>
      <c r="C39" s="181">
        <v>23660.435000000001</v>
      </c>
      <c r="D39" s="181">
        <v>11615.5725</v>
      </c>
      <c r="E39" s="220">
        <f t="shared" si="99"/>
        <v>49.092810423815116</v>
      </c>
      <c r="F39" s="221">
        <f t="shared" si="100"/>
        <v>108.76381016945345</v>
      </c>
      <c r="G39" s="181">
        <v>10679.629999999999</v>
      </c>
      <c r="H39" s="267"/>
      <c r="I39" s="248"/>
      <c r="J39" s="266"/>
    </row>
    <row r="40" ht="15.75">
      <c r="B40" s="187" t="s">
        <v>141</v>
      </c>
      <c r="C40" s="181">
        <f>C38-C39</f>
        <v>3580.2999999999993</v>
      </c>
      <c r="D40" s="181">
        <f>D38-D39</f>
        <v>2233.2509799999989</v>
      </c>
      <c r="E40" s="220">
        <f t="shared" si="99"/>
        <v>62.376085244253254</v>
      </c>
      <c r="F40" s="221">
        <f t="shared" si="100"/>
        <v>84.656974222896082</v>
      </c>
      <c r="G40" s="181">
        <f>G38-G39</f>
        <v>2638</v>
      </c>
      <c r="H40" s="267"/>
      <c r="I40" s="248"/>
      <c r="J40" s="266"/>
    </row>
    <row r="41" ht="15.75">
      <c r="B41" s="187" t="s">
        <v>148</v>
      </c>
      <c r="C41" s="174">
        <v>20131.759999999998</v>
      </c>
      <c r="D41" s="174">
        <v>10180.76</v>
      </c>
      <c r="E41" s="220">
        <f t="shared" si="99"/>
        <v>50.570640619598095</v>
      </c>
      <c r="F41" s="221">
        <f t="shared" si="100"/>
        <v>109.94839938744522</v>
      </c>
      <c r="G41" s="174">
        <v>9259.5799999999999</v>
      </c>
      <c r="H41" s="267"/>
      <c r="I41" s="248"/>
      <c r="J41" s="266"/>
    </row>
    <row r="42" ht="15.75">
      <c r="B42" s="188" t="s">
        <v>11</v>
      </c>
      <c r="C42" s="181">
        <f>C38-C37</f>
        <v>60</v>
      </c>
      <c r="D42" s="182">
        <f>D38-D37</f>
        <v>338.24006999999983</v>
      </c>
      <c r="E42" s="220">
        <f t="shared" si="99"/>
        <v>563.73344999999972</v>
      </c>
      <c r="F42" s="221">
        <f t="shared" si="100"/>
        <v>151.97702641984213</v>
      </c>
      <c r="G42" s="182">
        <f>G38-G37</f>
        <v>222.55999999999949</v>
      </c>
      <c r="H42" s="267"/>
      <c r="I42" s="248"/>
      <c r="J42" s="266"/>
    </row>
    <row r="43" ht="15.75">
      <c r="B43" s="187" t="s">
        <v>18</v>
      </c>
      <c r="C43" s="174">
        <v>60</v>
      </c>
      <c r="D43" s="174">
        <v>38.277189999999997</v>
      </c>
      <c r="E43" s="220">
        <f t="shared" si="99"/>
        <v>63.795316666666658</v>
      </c>
      <c r="F43" s="221">
        <f t="shared" si="100"/>
        <v>53.184924274003052</v>
      </c>
      <c r="G43" s="174">
        <v>71.969999999999999</v>
      </c>
      <c r="H43" s="267"/>
      <c r="J43" s="266"/>
    </row>
    <row r="44" ht="15.75">
      <c r="B44" s="219" t="s">
        <v>57</v>
      </c>
      <c r="C44" s="174"/>
      <c r="D44" s="174"/>
      <c r="E44" s="220"/>
      <c r="F44" s="221"/>
      <c r="G44" s="174"/>
    </row>
    <row r="45" ht="15.75">
      <c r="B45" s="187" t="s">
        <v>9</v>
      </c>
      <c r="C45" s="181">
        <v>43640.949999999997</v>
      </c>
      <c r="D45" s="174">
        <v>22096.09246</v>
      </c>
      <c r="E45" s="220">
        <f t="shared" si="99"/>
        <v>50.631556966564659</v>
      </c>
      <c r="F45" s="221">
        <f t="shared" si="100"/>
        <v>102.28621160232605</v>
      </c>
      <c r="G45" s="174">
        <v>21602.220000000001</v>
      </c>
    </row>
    <row r="46" ht="15.75">
      <c r="B46" s="187" t="s">
        <v>15</v>
      </c>
      <c r="C46" s="181">
        <v>43640.949999999997</v>
      </c>
      <c r="D46" s="174">
        <v>22285.785380000001</v>
      </c>
      <c r="E46" s="220">
        <f t="shared" si="99"/>
        <v>51.066224222891577</v>
      </c>
      <c r="F46" s="221">
        <f t="shared" si="100"/>
        <v>101.34937666758985</v>
      </c>
      <c r="G46" s="174">
        <v>21989.07</v>
      </c>
    </row>
    <row r="47" ht="15.75">
      <c r="B47" s="187" t="s">
        <v>143</v>
      </c>
      <c r="C47" s="181">
        <v>35524.25</v>
      </c>
      <c r="D47" s="174">
        <v>17673.983469999999</v>
      </c>
      <c r="E47" s="220">
        <f t="shared" si="99"/>
        <v>49.751883488039859</v>
      </c>
      <c r="F47" s="221">
        <f t="shared" si="100"/>
        <v>100.68488728340823</v>
      </c>
      <c r="G47" s="174">
        <v>17553.759999999998</v>
      </c>
    </row>
    <row r="48" ht="15.75">
      <c r="B48" s="187" t="s">
        <v>141</v>
      </c>
      <c r="C48" s="181">
        <f>C46-C47</f>
        <v>8116.6999999999971</v>
      </c>
      <c r="D48" s="174">
        <f>SUM(D46-D47)</f>
        <v>4611.801910000002</v>
      </c>
      <c r="E48" s="220">
        <f t="shared" si="99"/>
        <v>56.818681360651546</v>
      </c>
      <c r="F48" s="221">
        <f t="shared" si="100"/>
        <v>103.97924632100126</v>
      </c>
      <c r="G48" s="174">
        <f>SUM(G46-G47)</f>
        <v>4435.3100000000013</v>
      </c>
    </row>
    <row r="49" ht="15.75">
      <c r="B49" s="187" t="s">
        <v>148</v>
      </c>
      <c r="C49" s="174">
        <v>27580.200000000001</v>
      </c>
      <c r="D49" s="174">
        <v>13245.820470000001</v>
      </c>
      <c r="E49" s="220">
        <f t="shared" si="99"/>
        <v>48.026556986533819</v>
      </c>
      <c r="F49" s="221">
        <f t="shared" si="100"/>
        <v>101.7451962650419</v>
      </c>
      <c r="G49" s="174">
        <v>13018.620000000001</v>
      </c>
    </row>
    <row r="50" ht="15.75">
      <c r="B50" s="188" t="s">
        <v>11</v>
      </c>
      <c r="C50" s="181">
        <f>C46-C45</f>
        <v>0</v>
      </c>
      <c r="D50" s="182">
        <f>D46-D45</f>
        <v>189.69292000000132</v>
      </c>
      <c r="E50" s="220" t="e">
        <f t="shared" si="99"/>
        <v>#DIV/0!</v>
      </c>
      <c r="F50" s="221">
        <f t="shared" si="100"/>
        <v>49.035264314334249</v>
      </c>
      <c r="G50" s="182">
        <f>G46-G45</f>
        <v>386.84999999999854</v>
      </c>
    </row>
    <row r="51" ht="16.5">
      <c r="B51" s="238" t="s">
        <v>18</v>
      </c>
      <c r="C51" s="174">
        <v>150.25999999999999</v>
      </c>
      <c r="D51" s="185">
        <v>351.96332000000001</v>
      </c>
      <c r="E51" s="239">
        <f t="shared" si="99"/>
        <v>234.23620391321708</v>
      </c>
      <c r="F51" s="240">
        <f t="shared" si="100"/>
        <v>146.64527311362028</v>
      </c>
      <c r="G51" s="185">
        <v>240.00999999999999</v>
      </c>
    </row>
    <row r="52" ht="15.75">
      <c r="B52" s="241" t="s">
        <v>21</v>
      </c>
      <c r="C52" s="242"/>
      <c r="D52" s="242"/>
      <c r="E52" s="243"/>
      <c r="F52" s="244"/>
      <c r="G52" s="282"/>
    </row>
    <row r="53" ht="15.75">
      <c r="B53" s="187" t="s">
        <v>9</v>
      </c>
      <c r="C53" s="181">
        <v>43753</v>
      </c>
      <c r="D53" s="174">
        <v>17065.877079999998</v>
      </c>
      <c r="E53" s="220">
        <f t="shared" si="99"/>
        <v>39.005044408383419</v>
      </c>
      <c r="F53" s="221">
        <f t="shared" si="100"/>
        <v>96.177430095310228</v>
      </c>
      <c r="G53" s="174">
        <v>17744.16</v>
      </c>
    </row>
    <row r="54" ht="15.75">
      <c r="B54" s="187" t="s">
        <v>15</v>
      </c>
      <c r="C54" s="181">
        <v>43803</v>
      </c>
      <c r="D54" s="174">
        <v>17174.529910000001</v>
      </c>
      <c r="E54" s="220">
        <f t="shared" si="99"/>
        <v>39.208569983791072</v>
      </c>
      <c r="F54" s="221">
        <f t="shared" si="100"/>
        <v>93.540236256153122</v>
      </c>
      <c r="G54" s="174">
        <v>18360.580000000002</v>
      </c>
    </row>
    <row r="55" ht="15.75">
      <c r="B55" s="187" t="s">
        <v>147</v>
      </c>
      <c r="C55" s="181">
        <v>38290.590700000001</v>
      </c>
      <c r="D55" s="174">
        <v>14028.1227</v>
      </c>
      <c r="E55" s="220">
        <f t="shared" si="99"/>
        <v>36.635952706783392</v>
      </c>
      <c r="F55" s="221">
        <f t="shared" si="100"/>
        <v>95.232527448356763</v>
      </c>
      <c r="G55" s="174">
        <v>14730.389999999999</v>
      </c>
    </row>
    <row r="56" ht="15.75">
      <c r="B56" s="187" t="s">
        <v>141</v>
      </c>
      <c r="C56" s="181">
        <f>C54-C55</f>
        <v>5512.4092999999993</v>
      </c>
      <c r="D56" s="174">
        <f>D54-D55</f>
        <v>3146.4072100000012</v>
      </c>
      <c r="E56" s="220">
        <f t="shared" si="99"/>
        <v>57.078620957990211</v>
      </c>
      <c r="F56" s="221">
        <f t="shared" si="100"/>
        <v>86.673347951484615</v>
      </c>
      <c r="G56" s="174">
        <f>G54-G55</f>
        <v>3630.1900000000023</v>
      </c>
    </row>
    <row r="57" ht="15.75">
      <c r="B57" s="187" t="s">
        <v>148</v>
      </c>
      <c r="C57" s="174">
        <v>22998</v>
      </c>
      <c r="D57" s="174">
        <v>11010.655000000001</v>
      </c>
      <c r="E57" s="220">
        <f t="shared" si="99"/>
        <v>47.876576224019487</v>
      </c>
      <c r="F57" s="221">
        <f t="shared" si="100"/>
        <v>98.75026905829597</v>
      </c>
      <c r="G57" s="174">
        <v>11150</v>
      </c>
    </row>
    <row r="58" ht="15.75">
      <c r="B58" s="188" t="s">
        <v>11</v>
      </c>
      <c r="C58" s="181">
        <f>C54-C53</f>
        <v>50</v>
      </c>
      <c r="D58" s="176">
        <f>D54-D53</f>
        <v>108.65283000000272</v>
      </c>
      <c r="E58" s="220">
        <f t="shared" si="99"/>
        <v>217.30566000000545</v>
      </c>
      <c r="F58" s="221">
        <f t="shared" si="100"/>
        <v>17.626428409201907</v>
      </c>
      <c r="G58" s="176">
        <f>G54-G53</f>
        <v>616.42000000000189</v>
      </c>
    </row>
    <row r="59" ht="16.5">
      <c r="B59" s="187" t="s">
        <v>18</v>
      </c>
      <c r="C59" s="174">
        <v>50</v>
      </c>
      <c r="D59" s="174">
        <v>132.82256000000001</v>
      </c>
      <c r="E59" s="220">
        <f t="shared" si="99"/>
        <v>265.64512000000002</v>
      </c>
      <c r="F59" s="221">
        <f t="shared" si="100"/>
        <v>109.24704721171246</v>
      </c>
      <c r="G59" s="174">
        <v>121.58</v>
      </c>
    </row>
    <row r="60" ht="15.75">
      <c r="B60" s="262" t="s">
        <v>150</v>
      </c>
      <c r="C60" s="139" t="s">
        <v>36</v>
      </c>
      <c r="D60" s="139" t="s">
        <v>52</v>
      </c>
      <c r="E60" s="139" t="s">
        <v>38</v>
      </c>
      <c r="F60" s="140" t="s">
        <v>39</v>
      </c>
      <c r="G60" s="139"/>
    </row>
    <row r="61" ht="15.75">
      <c r="B61" s="263" t="s">
        <v>6</v>
      </c>
      <c r="C61" s="141" t="s">
        <v>167</v>
      </c>
      <c r="D61" s="141" t="s">
        <v>170</v>
      </c>
      <c r="E61" s="141" t="s">
        <v>40</v>
      </c>
      <c r="F61" s="142" t="s">
        <v>158</v>
      </c>
      <c r="G61" s="141"/>
    </row>
    <row r="62" ht="16.5">
      <c r="B62" s="264"/>
      <c r="C62" s="163" t="s">
        <v>74</v>
      </c>
      <c r="D62" s="163" t="s">
        <v>74</v>
      </c>
      <c r="E62" s="163"/>
      <c r="F62" s="143"/>
      <c r="G62" s="163"/>
    </row>
    <row r="63" ht="15.75">
      <c r="B63" s="219" t="s">
        <v>22</v>
      </c>
      <c r="C63" s="236"/>
      <c r="D63" s="174"/>
      <c r="E63" s="220"/>
      <c r="F63" s="221"/>
      <c r="G63" s="174"/>
    </row>
    <row r="64" ht="15.75">
      <c r="B64" s="187" t="s">
        <v>9</v>
      </c>
      <c r="C64" s="181">
        <v>18755.200000000001</v>
      </c>
      <c r="D64" s="174">
        <v>9147.9786899999999</v>
      </c>
      <c r="E64" s="220">
        <f t="shared" si="99"/>
        <v>48.775692554598187</v>
      </c>
      <c r="F64" s="221">
        <f t="shared" si="100"/>
        <v>101.16547018055668</v>
      </c>
      <c r="G64" s="174">
        <v>9042.5900000000001</v>
      </c>
    </row>
    <row r="65" ht="15.75">
      <c r="B65" s="187" t="s">
        <v>15</v>
      </c>
      <c r="C65" s="181">
        <v>18763.588</v>
      </c>
      <c r="D65" s="174">
        <v>9581.5354800000005</v>
      </c>
      <c r="E65" s="220">
        <f t="shared" si="99"/>
        <v>51.064516445362159</v>
      </c>
      <c r="F65" s="221">
        <f t="shared" si="100"/>
        <v>101.88527174976394</v>
      </c>
      <c r="G65" s="174">
        <v>9404.2399999999998</v>
      </c>
    </row>
    <row r="66" ht="15.75">
      <c r="B66" s="187" t="s">
        <v>147</v>
      </c>
      <c r="C66" s="181">
        <v>16094</v>
      </c>
      <c r="D66" s="174">
        <v>7947.43498</v>
      </c>
      <c r="E66" s="220">
        <f t="shared" si="99"/>
        <v>49.381353175096308</v>
      </c>
      <c r="F66" s="221">
        <f t="shared" si="100"/>
        <v>101.10610127358473</v>
      </c>
      <c r="G66" s="174">
        <v>7860.4899999999998</v>
      </c>
    </row>
    <row r="67" ht="15.75">
      <c r="B67" s="187" t="s">
        <v>144</v>
      </c>
      <c r="C67" s="181">
        <f>C65-C66</f>
        <v>2669.5879999999997</v>
      </c>
      <c r="D67" s="174">
        <f>D65-D66</f>
        <v>1634.1005000000005</v>
      </c>
      <c r="E67" s="220">
        <f t="shared" si="99"/>
        <v>61.211711320248696</v>
      </c>
      <c r="F67" s="221">
        <f t="shared" si="100"/>
        <v>105.85266396761138</v>
      </c>
      <c r="G67" s="174">
        <f>G65-G66</f>
        <v>1543.75</v>
      </c>
    </row>
    <row r="68" ht="15.75">
      <c r="B68" s="187" t="s">
        <v>148</v>
      </c>
      <c r="C68" s="174">
        <v>13516</v>
      </c>
      <c r="D68" s="174">
        <v>6758</v>
      </c>
      <c r="E68" s="220">
        <f t="shared" si="99"/>
        <v>50</v>
      </c>
      <c r="F68" s="221">
        <f t="shared" si="100"/>
        <v>100.67034112915239</v>
      </c>
      <c r="G68" s="174">
        <v>6713</v>
      </c>
    </row>
    <row r="69" ht="15.75">
      <c r="B69" s="188" t="s">
        <v>11</v>
      </c>
      <c r="C69" s="174">
        <f>C65-C64</f>
        <v>8.3879999999990105</v>
      </c>
      <c r="D69" s="176">
        <f>D65-D64</f>
        <v>433.55679000000055</v>
      </c>
      <c r="E69" s="220">
        <f t="shared" si="99"/>
        <v>5168.7743204584131</v>
      </c>
      <c r="F69" s="221">
        <f t="shared" si="100"/>
        <v>119.88297801742043</v>
      </c>
      <c r="G69" s="176">
        <f>G65-G64</f>
        <v>361.64999999999964</v>
      </c>
    </row>
    <row r="70" ht="15.75">
      <c r="B70" s="187" t="s">
        <v>18</v>
      </c>
      <c r="C70" s="174">
        <v>8.3900000000000006</v>
      </c>
      <c r="D70" s="174">
        <v>31.480219999999999</v>
      </c>
      <c r="E70" s="220">
        <f t="shared" si="99"/>
        <v>375.21120381406433</v>
      </c>
      <c r="F70" s="221">
        <f t="shared" si="100"/>
        <v>100.00069885641676</v>
      </c>
      <c r="G70" s="174">
        <v>31.48</v>
      </c>
    </row>
    <row r="71" ht="15.75">
      <c r="B71" s="219" t="s">
        <v>23</v>
      </c>
      <c r="C71" s="174"/>
      <c r="D71" s="174"/>
      <c r="E71" s="220"/>
      <c r="F71" s="221"/>
      <c r="G71" s="174"/>
    </row>
    <row r="72" ht="15.75">
      <c r="B72" s="187" t="s">
        <v>9</v>
      </c>
      <c r="C72" s="181">
        <v>13891.049999999999</v>
      </c>
      <c r="D72" s="174">
        <v>5800.6331200000004</v>
      </c>
      <c r="E72" s="220">
        <f t="shared" si="99"/>
        <v>41.758060909722452</v>
      </c>
      <c r="F72" s="221">
        <f t="shared" si="100"/>
        <v>94.002380917654818</v>
      </c>
      <c r="G72" s="174">
        <v>6170.7299999999996</v>
      </c>
    </row>
    <row r="73" ht="15.75">
      <c r="B73" s="187" t="s">
        <v>15</v>
      </c>
      <c r="C73" s="181">
        <v>13901.049999999999</v>
      </c>
      <c r="D73" s="174">
        <v>6247.1227799999997</v>
      </c>
      <c r="E73" s="220">
        <f t="shared" si="99"/>
        <v>44.939934609256142</v>
      </c>
      <c r="F73" s="221">
        <f t="shared" si="100"/>
        <v>99.608283891582644</v>
      </c>
      <c r="G73" s="174">
        <v>6271.6899999999996</v>
      </c>
    </row>
    <row r="74" ht="15.75">
      <c r="B74" s="187" t="s">
        <v>147</v>
      </c>
      <c r="C74" s="181">
        <v>12116.049999999999</v>
      </c>
      <c r="D74" s="174">
        <v>5384.7887300000002</v>
      </c>
      <c r="E74" s="220">
        <f t="shared" si="99"/>
        <v>44.443434370112378</v>
      </c>
      <c r="F74" s="221">
        <f t="shared" si="100"/>
        <v>102.48463583696217</v>
      </c>
      <c r="G74" s="174">
        <v>5254.2399999999998</v>
      </c>
    </row>
    <row r="75" ht="15.75">
      <c r="B75" s="187" t="s">
        <v>141</v>
      </c>
      <c r="C75" s="181">
        <f>C73-C74</f>
        <v>1785</v>
      </c>
      <c r="D75" s="174">
        <f>D73-D74</f>
        <v>862.33404999999948</v>
      </c>
      <c r="E75" s="220">
        <f t="shared" si="99"/>
        <v>48.310030812324896</v>
      </c>
      <c r="F75" s="221">
        <f t="shared" si="100"/>
        <v>84.754440021622642</v>
      </c>
      <c r="G75" s="174">
        <f>G73-G74</f>
        <v>1017.4499999999998</v>
      </c>
    </row>
    <row r="76" ht="15.75">
      <c r="B76" s="187" t="s">
        <v>148</v>
      </c>
      <c r="C76" s="174">
        <v>8838</v>
      </c>
      <c r="D76" s="174">
        <v>4245.1025200000004</v>
      </c>
      <c r="E76" s="220">
        <f t="shared" si="99"/>
        <v>48.032388775741119</v>
      </c>
      <c r="F76" s="221">
        <f t="shared" si="100"/>
        <v>99.785214750460725</v>
      </c>
      <c r="G76" s="174">
        <v>4254.2399999999998</v>
      </c>
    </row>
    <row r="77" ht="15.75">
      <c r="B77" s="188" t="s">
        <v>11</v>
      </c>
      <c r="C77" s="181">
        <f>C73-C72</f>
        <v>10</v>
      </c>
      <c r="D77" s="176">
        <f>D73-D72</f>
        <v>446.48965999999928</v>
      </c>
      <c r="E77" s="220">
        <f t="shared" si="99"/>
        <v>4464.8965999999928</v>
      </c>
      <c r="F77" s="221">
        <f t="shared" si="100"/>
        <v>442.24411648177409</v>
      </c>
      <c r="G77" s="176">
        <f>G73-G72</f>
        <v>100.96000000000004</v>
      </c>
    </row>
    <row r="78" ht="15.75">
      <c r="B78" s="187" t="s">
        <v>18</v>
      </c>
      <c r="C78" s="174">
        <v>10</v>
      </c>
      <c r="D78" s="174">
        <v>0</v>
      </c>
      <c r="E78" s="220">
        <f t="shared" ref="E78:E94" si="101">D78/C78*100</f>
        <v>0</v>
      </c>
      <c r="F78" s="221">
        <f t="shared" ref="F78:F94" si="102">D78/G78*100</f>
        <v>0</v>
      </c>
      <c r="G78" s="174">
        <v>41.25</v>
      </c>
    </row>
    <row r="79" ht="15.75">
      <c r="B79" s="219" t="s">
        <v>24</v>
      </c>
      <c r="C79" s="174"/>
      <c r="D79" s="174"/>
      <c r="E79" s="220"/>
      <c r="F79" s="221"/>
      <c r="G79" s="174"/>
    </row>
    <row r="80" ht="15.75">
      <c r="B80" s="187" t="s">
        <v>9</v>
      </c>
      <c r="C80" s="181">
        <v>14067</v>
      </c>
      <c r="D80" s="174">
        <v>6975.0323200000003</v>
      </c>
      <c r="E80" s="220">
        <f t="shared" si="101"/>
        <v>49.584362835003908</v>
      </c>
      <c r="F80" s="221">
        <f t="shared" si="102"/>
        <v>94.891556391171804</v>
      </c>
      <c r="G80" s="174">
        <v>7350.5299999999997</v>
      </c>
    </row>
    <row r="81" ht="15.75">
      <c r="B81" s="187" t="s">
        <v>15</v>
      </c>
      <c r="C81" s="181">
        <v>14091.42</v>
      </c>
      <c r="D81" s="174">
        <v>7040.3746700000002</v>
      </c>
      <c r="E81" s="220">
        <f t="shared" si="101"/>
        <v>49.962137740554184</v>
      </c>
      <c r="F81" s="221">
        <f t="shared" si="102"/>
        <v>94.976043702843327</v>
      </c>
      <c r="G81" s="174">
        <v>7412.79</v>
      </c>
    </row>
    <row r="82" ht="15.75">
      <c r="B82" s="187" t="s">
        <v>147</v>
      </c>
      <c r="C82" s="181">
        <v>11940.42</v>
      </c>
      <c r="D82" s="174">
        <v>5763</v>
      </c>
      <c r="E82" s="220">
        <f t="shared" si="101"/>
        <v>48.264633907349989</v>
      </c>
      <c r="F82" s="221">
        <f t="shared" si="102"/>
        <v>92.278574653895291</v>
      </c>
      <c r="G82" s="174">
        <v>6245.2200000000003</v>
      </c>
    </row>
    <row r="83" ht="15.75">
      <c r="B83" s="187" t="s">
        <v>141</v>
      </c>
      <c r="C83" s="181">
        <f>C81-C82</f>
        <v>2151</v>
      </c>
      <c r="D83" s="174">
        <f>D81-D82</f>
        <v>1277.3746700000002</v>
      </c>
      <c r="E83" s="220">
        <f t="shared" si="101"/>
        <v>59.38515434681544</v>
      </c>
      <c r="F83" s="221">
        <f t="shared" si="102"/>
        <v>109.40454705071221</v>
      </c>
      <c r="G83" s="174">
        <f>G81-G82</f>
        <v>1167.5699999999997</v>
      </c>
    </row>
    <row r="84" ht="15.75">
      <c r="B84" s="187" t="s">
        <v>148</v>
      </c>
      <c r="C84" s="174">
        <v>9784</v>
      </c>
      <c r="D84" s="174">
        <v>4893</v>
      </c>
      <c r="E84" s="220">
        <f t="shared" si="101"/>
        <v>50.010220768601798</v>
      </c>
      <c r="F84" s="221">
        <f t="shared" si="102"/>
        <v>100.63759769642122</v>
      </c>
      <c r="G84" s="174">
        <v>4862</v>
      </c>
    </row>
    <row r="85" ht="15.75">
      <c r="B85" s="188" t="s">
        <v>11</v>
      </c>
      <c r="C85" s="181">
        <f>C81-C80</f>
        <v>24.420000000000073</v>
      </c>
      <c r="D85" s="176">
        <f>D81-D80</f>
        <v>65.342349999999897</v>
      </c>
      <c r="E85" s="220">
        <f t="shared" si="101"/>
        <v>267.57719082718961</v>
      </c>
      <c r="F85" s="221">
        <f t="shared" si="102"/>
        <v>104.95077096048774</v>
      </c>
      <c r="G85" s="176">
        <f>G81-G80</f>
        <v>62.260000000000218</v>
      </c>
    </row>
    <row r="86" ht="15.75">
      <c r="B86" s="187" t="s">
        <v>18</v>
      </c>
      <c r="C86" s="174">
        <v>12</v>
      </c>
      <c r="D86" s="174">
        <v>18.672999999999998</v>
      </c>
      <c r="E86" s="220">
        <f t="shared" si="101"/>
        <v>155.60833333333332</v>
      </c>
      <c r="F86" s="221">
        <f t="shared" si="102"/>
        <v>65.912460289445818</v>
      </c>
      <c r="G86" s="174">
        <v>28.329999999999998</v>
      </c>
    </row>
    <row r="87" ht="15.75">
      <c r="B87" s="186" t="s">
        <v>25</v>
      </c>
      <c r="C87" s="174"/>
      <c r="D87" s="206"/>
      <c r="E87" s="222"/>
      <c r="F87" s="223"/>
      <c r="G87" s="206"/>
    </row>
    <row r="88" ht="15.75">
      <c r="B88" s="187" t="s">
        <v>9</v>
      </c>
      <c r="C88" s="181">
        <v>8561</v>
      </c>
      <c r="D88" s="174">
        <v>3947.75297</v>
      </c>
      <c r="E88" s="220">
        <f t="shared" si="101"/>
        <v>46.113222403924773</v>
      </c>
      <c r="F88" s="221">
        <f t="shared" si="102"/>
        <v>90.918057391584711</v>
      </c>
      <c r="G88" s="174">
        <v>4342.1000000000004</v>
      </c>
    </row>
    <row r="89" ht="15.75">
      <c r="B89" s="187" t="s">
        <v>15</v>
      </c>
      <c r="C89" s="181">
        <v>8576</v>
      </c>
      <c r="D89" s="174">
        <v>4200.86931</v>
      </c>
      <c r="E89" s="220">
        <f t="shared" si="101"/>
        <v>48.984017140858214</v>
      </c>
      <c r="F89" s="221">
        <f t="shared" si="102"/>
        <v>98.090647591205411</v>
      </c>
      <c r="G89" s="174">
        <v>4282.6400000000003</v>
      </c>
    </row>
    <row r="90" ht="15.75">
      <c r="B90" s="187" t="s">
        <v>147</v>
      </c>
      <c r="C90" s="181">
        <v>5656</v>
      </c>
      <c r="D90" s="174">
        <v>2929.04</v>
      </c>
      <c r="E90" s="220">
        <f t="shared" si="101"/>
        <v>51.786421499292793</v>
      </c>
      <c r="F90" s="221">
        <f t="shared" si="102"/>
        <v>96.208851487620123</v>
      </c>
      <c r="G90" s="174">
        <v>3044.46</v>
      </c>
      <c r="L90" s="248" t="s">
        <v>171</v>
      </c>
    </row>
    <row r="91" ht="15.75">
      <c r="B91" s="187" t="s">
        <v>141</v>
      </c>
      <c r="C91" s="181">
        <f>C89-C90</f>
        <v>2920</v>
      </c>
      <c r="D91" s="174">
        <f>D89-D90</f>
        <v>1271.8293100000001</v>
      </c>
      <c r="E91" s="220">
        <f t="shared" si="101"/>
        <v>43.555798287671237</v>
      </c>
      <c r="F91" s="221">
        <f t="shared" si="102"/>
        <v>102.71764283060621</v>
      </c>
      <c r="G91" s="174">
        <f>G89-G90</f>
        <v>1238.1800000000003</v>
      </c>
    </row>
    <row r="92" ht="15.75">
      <c r="B92" s="187" t="s">
        <v>148</v>
      </c>
      <c r="C92" s="174">
        <v>4311</v>
      </c>
      <c r="D92" s="174">
        <v>2213</v>
      </c>
      <c r="E92" s="220">
        <f t="shared" si="101"/>
        <v>51.333797262816049</v>
      </c>
      <c r="F92" s="221">
        <f t="shared" si="102"/>
        <v>102.21709006928405</v>
      </c>
      <c r="G92" s="174">
        <v>2165</v>
      </c>
    </row>
    <row r="93" ht="15.75">
      <c r="B93" s="188" t="s">
        <v>11</v>
      </c>
      <c r="C93" s="181">
        <f>C89-C88</f>
        <v>15</v>
      </c>
      <c r="D93" s="176">
        <f>D89-D88</f>
        <v>253.11634000000004</v>
      </c>
      <c r="E93" s="220">
        <f t="shared" si="101"/>
        <v>1687.4422666666667</v>
      </c>
      <c r="F93" s="221">
        <f t="shared" si="102"/>
        <v>-425.69179280188337</v>
      </c>
      <c r="G93" s="176">
        <f>G89-G88</f>
        <v>-59.460000000000036</v>
      </c>
    </row>
    <row r="94" ht="16.5">
      <c r="B94" s="238" t="s">
        <v>18</v>
      </c>
      <c r="C94" s="185">
        <v>15</v>
      </c>
      <c r="D94" s="212">
        <v>117.967</v>
      </c>
      <c r="E94" s="239">
        <f t="shared" si="101"/>
        <v>786.44666666666672</v>
      </c>
      <c r="F94" s="240">
        <f t="shared" si="102"/>
        <v>98.150428488226964</v>
      </c>
      <c r="G94" s="212">
        <v>120.19</v>
      </c>
    </row>
    <row r="97" ht="15.75">
      <c r="B97" s="248" t="s">
        <v>153</v>
      </c>
    </row>
    <row r="98" ht="15.75">
      <c r="B98" s="248" t="s">
        <v>172</v>
      </c>
    </row>
    <row r="103" ht="15.75">
      <c r="B103" s="279"/>
      <c r="C103" s="213"/>
      <c r="D103" s="213"/>
      <c r="E103" s="280"/>
      <c r="F103" s="280"/>
      <c r="G103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9" man="1" max="5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G7" activeCellId="0" sqref="G7"/>
    </sheetView>
  </sheetViews>
  <sheetFormatPr baseColWidth="8" defaultRowHeight="15.75" customHeight="1"/>
  <cols>
    <col customWidth="1" min="1" max="1" style="248" width="16.710899999999999"/>
    <col customWidth="1" min="2" max="2" style="248" width="32.140599999999999"/>
    <col customWidth="1" min="3" max="4" style="248" width="14.710900000000001"/>
    <col customWidth="1" min="5" max="5" style="248" width="13.5703"/>
    <col customWidth="1" min="6" max="6" style="248" width="16"/>
    <col customWidth="1" min="7" max="7" style="213" width="14.140599999999999"/>
    <col customWidth="1" min="8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1">
      <c r="B2" s="82" t="s">
        <v>173</v>
      </c>
      <c r="C2" s="86"/>
      <c r="D2" s="86"/>
      <c r="E2" s="86"/>
      <c r="F2" s="86"/>
    </row>
    <row r="3" ht="15.75"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</row>
    <row r="4" ht="15.75">
      <c r="B4" s="168" t="s">
        <v>6</v>
      </c>
      <c r="C4" s="141" t="s">
        <v>174</v>
      </c>
      <c r="D4" s="141" t="s">
        <v>175</v>
      </c>
      <c r="E4" s="141" t="s">
        <v>40</v>
      </c>
      <c r="F4" s="142" t="s">
        <v>176</v>
      </c>
    </row>
    <row r="5" ht="16.5">
      <c r="B5" s="169"/>
      <c r="C5" s="163" t="s">
        <v>74</v>
      </c>
      <c r="D5" s="163" t="s">
        <v>74</v>
      </c>
      <c r="E5" s="163"/>
      <c r="F5" s="143"/>
    </row>
    <row r="6" ht="15.75">
      <c r="B6" s="219" t="s">
        <v>8</v>
      </c>
      <c r="C6" s="174"/>
      <c r="D6" s="174"/>
      <c r="E6" s="220"/>
      <c r="F6" s="221"/>
      <c r="G6" s="174"/>
    </row>
    <row r="7" ht="15.75">
      <c r="B7" s="187" t="s">
        <v>9</v>
      </c>
      <c r="C7" s="174">
        <v>86274.289999999994</v>
      </c>
      <c r="D7" s="174">
        <v>81053.830000000002</v>
      </c>
      <c r="E7" s="220">
        <f t="shared" ref="E7:E12" si="103">D7/C7*100</f>
        <v>93.948996856421545</v>
      </c>
      <c r="F7" s="221">
        <f t="shared" ref="F7:F8" si="104">D7/G7*100</f>
        <v>101.95850453502074</v>
      </c>
      <c r="G7" s="174">
        <v>79496.880000000005</v>
      </c>
    </row>
    <row r="8" ht="15.75">
      <c r="B8" s="187" t="s">
        <v>10</v>
      </c>
      <c r="C8" s="174">
        <v>86274.289999999994</v>
      </c>
      <c r="D8" s="174">
        <v>83192.710000000006</v>
      </c>
      <c r="E8" s="220">
        <f t="shared" si="103"/>
        <v>96.428159536288277</v>
      </c>
      <c r="F8" s="221">
        <f t="shared" si="104"/>
        <v>102.3489543990532</v>
      </c>
      <c r="G8" s="174">
        <v>81283.399999999994</v>
      </c>
    </row>
    <row r="9" ht="15.75">
      <c r="B9" s="187" t="s">
        <v>159</v>
      </c>
      <c r="C9" s="174">
        <v>66365</v>
      </c>
      <c r="D9" s="174">
        <v>67257.830000000002</v>
      </c>
      <c r="E9" s="220">
        <f t="shared" si="103"/>
        <v>101.34533263015145</v>
      </c>
      <c r="F9" s="221">
        <f>ABS(D9/G9*100)</f>
        <v>103.03651955122058</v>
      </c>
      <c r="G9" s="174">
        <v>65275.720000000001</v>
      </c>
    </row>
    <row r="10" ht="15.75">
      <c r="B10" s="187" t="s">
        <v>141</v>
      </c>
      <c r="C10" s="174">
        <f>C8-C9</f>
        <v>19909.289999999994</v>
      </c>
      <c r="D10" s="174">
        <f>D8-D9</f>
        <v>15934.880000000005</v>
      </c>
      <c r="E10" s="220">
        <f t="shared" si="103"/>
        <v>80.037409671565428</v>
      </c>
      <c r="F10" s="221">
        <f t="shared" ref="F10:F11" si="105">D10/G10*100</f>
        <v>99.545218295218362</v>
      </c>
      <c r="G10" s="174">
        <f>G8-G9</f>
        <v>16007.679999999993</v>
      </c>
    </row>
    <row r="11" ht="15.75">
      <c r="B11" s="188" t="s">
        <v>11</v>
      </c>
      <c r="C11" s="176">
        <f>C8-C7</f>
        <v>0</v>
      </c>
      <c r="D11" s="176">
        <f>D8-D7</f>
        <v>2138.8800000000047</v>
      </c>
      <c r="E11" s="220" t="e">
        <f t="shared" si="103"/>
        <v>#DIV/0!</v>
      </c>
      <c r="F11" s="221">
        <f t="shared" si="105"/>
        <v>119.72326086469882</v>
      </c>
      <c r="G11" s="176">
        <f>G8-G7</f>
        <v>1786.5199999999895</v>
      </c>
    </row>
    <row r="12" ht="15.75">
      <c r="B12" s="187" t="s">
        <v>13</v>
      </c>
      <c r="C12" s="174">
        <v>390</v>
      </c>
      <c r="D12" s="174">
        <v>936.38</v>
      </c>
      <c r="E12" s="220">
        <f t="shared" si="103"/>
        <v>240.09743589743587</v>
      </c>
      <c r="F12" s="221">
        <f>ABS(D12/G12*100)</f>
        <v>107.15691659800422</v>
      </c>
      <c r="G12" s="174">
        <v>873.84000000000003</v>
      </c>
    </row>
    <row r="13" ht="15.75">
      <c r="B13" s="219" t="s">
        <v>14</v>
      </c>
      <c r="C13" s="174"/>
      <c r="D13" s="174"/>
      <c r="E13" s="220"/>
      <c r="F13" s="221"/>
      <c r="G13" s="174"/>
    </row>
    <row r="14" ht="15.75">
      <c r="B14" s="187" t="s">
        <v>9</v>
      </c>
      <c r="C14" s="174">
        <v>16970.419999999998</v>
      </c>
      <c r="D14" s="174">
        <v>17104.009999999998</v>
      </c>
      <c r="E14" s="220">
        <f t="shared" ref="E14:E17" si="106">D14/C14*100</f>
        <v>100.78719324565921</v>
      </c>
      <c r="F14" s="221">
        <f t="shared" ref="F14:F77" si="107">D14/G14*100</f>
        <v>130.31467806868639</v>
      </c>
      <c r="G14" s="174">
        <v>13125.16</v>
      </c>
    </row>
    <row r="15" ht="15.75">
      <c r="B15" s="187" t="s">
        <v>15</v>
      </c>
      <c r="C15" s="174">
        <v>17179.419999999998</v>
      </c>
      <c r="D15" s="174">
        <v>17236.009999999998</v>
      </c>
      <c r="E15" s="220">
        <f t="shared" si="106"/>
        <v>100.32940576573598</v>
      </c>
      <c r="F15" s="221">
        <f t="shared" si="107"/>
        <v>129.52997689864711</v>
      </c>
      <c r="G15" s="174">
        <v>13306.58</v>
      </c>
    </row>
    <row r="16" ht="15.75">
      <c r="B16" s="187" t="s">
        <v>159</v>
      </c>
      <c r="C16" s="174">
        <v>12008.790000000001</v>
      </c>
      <c r="D16" s="174">
        <v>12011.780000000001</v>
      </c>
      <c r="E16" s="220">
        <f t="shared" si="106"/>
        <v>100.02489842856774</v>
      </c>
      <c r="F16" s="221">
        <f t="shared" si="107"/>
        <v>137.59198167239407</v>
      </c>
      <c r="G16" s="174">
        <v>8730</v>
      </c>
    </row>
    <row r="17" ht="15.75">
      <c r="B17" s="187" t="s">
        <v>141</v>
      </c>
      <c r="C17" s="174">
        <f>C15-C16</f>
        <v>5170.6299999999974</v>
      </c>
      <c r="D17" s="174">
        <f>D15-D16</f>
        <v>5224.2299999999977</v>
      </c>
      <c r="E17" s="220">
        <f t="shared" si="106"/>
        <v>101.03662416378663</v>
      </c>
      <c r="F17" s="221">
        <f t="shared" si="107"/>
        <v>114.15139689462433</v>
      </c>
      <c r="G17" s="174">
        <f>G15-G16</f>
        <v>4576.5799999999999</v>
      </c>
    </row>
    <row r="18" ht="15.75">
      <c r="B18" s="188" t="s">
        <v>11</v>
      </c>
      <c r="C18" s="176">
        <f>C15-C14</f>
        <v>209</v>
      </c>
      <c r="D18" s="176">
        <f>D15-D14</f>
        <v>132</v>
      </c>
      <c r="E18" s="220">
        <f>ABS(D18/C18*100)</f>
        <v>63.157894736842103</v>
      </c>
      <c r="F18" s="221">
        <f t="shared" si="107"/>
        <v>72.759342961084755</v>
      </c>
      <c r="G18" s="176">
        <f>G15-G14</f>
        <v>181.42000000000007</v>
      </c>
    </row>
    <row r="19" ht="15.75">
      <c r="B19" s="187" t="s">
        <v>13</v>
      </c>
      <c r="C19" s="174">
        <v>209</v>
      </c>
      <c r="D19" s="174">
        <v>317.24000000000001</v>
      </c>
      <c r="E19" s="220">
        <f>D19/C19*100</f>
        <v>151.78947368421055</v>
      </c>
      <c r="F19" s="221">
        <f t="shared" si="107"/>
        <v>124.91239122731032</v>
      </c>
      <c r="G19" s="174">
        <v>253.97</v>
      </c>
    </row>
    <row r="20" ht="15.75">
      <c r="B20" s="219" t="s">
        <v>16</v>
      </c>
      <c r="C20" s="174"/>
      <c r="D20" s="174"/>
      <c r="E20" s="220"/>
      <c r="F20" s="221"/>
      <c r="G20" s="174"/>
    </row>
    <row r="21" ht="15.75">
      <c r="B21" s="187" t="s">
        <v>9</v>
      </c>
      <c r="C21" s="174">
        <v>26255.07</v>
      </c>
      <c r="D21" s="174">
        <v>25975.52</v>
      </c>
      <c r="E21" s="220">
        <f t="shared" ref="E21:E66" si="108">D21/C21*100</f>
        <v>98.935253267273708</v>
      </c>
      <c r="F21" s="221">
        <f t="shared" si="107"/>
        <v>137.67474006628396</v>
      </c>
      <c r="G21" s="174">
        <v>18867.310000000001</v>
      </c>
    </row>
    <row r="22" ht="15.75">
      <c r="B22" s="187" t="s">
        <v>15</v>
      </c>
      <c r="C22" s="174">
        <v>26255.07</v>
      </c>
      <c r="D22" s="174">
        <v>26308.049999999999</v>
      </c>
      <c r="E22" s="220">
        <f t="shared" si="108"/>
        <v>100.20178959720923</v>
      </c>
      <c r="F22" s="221">
        <f t="shared" si="107"/>
        <v>137.24540420750165</v>
      </c>
      <c r="G22" s="174">
        <v>19168.619999999999</v>
      </c>
    </row>
    <row r="23" ht="15.75">
      <c r="B23" s="187" t="s">
        <v>159</v>
      </c>
      <c r="C23" s="174">
        <v>20011.150000000001</v>
      </c>
      <c r="D23" s="174">
        <v>19431.580000000002</v>
      </c>
      <c r="E23" s="220">
        <f t="shared" si="108"/>
        <v>97.103764651206959</v>
      </c>
      <c r="F23" s="221">
        <f t="shared" si="107"/>
        <v>122.27009993493722</v>
      </c>
      <c r="G23" s="174">
        <v>15892.34</v>
      </c>
    </row>
    <row r="24" ht="15.75">
      <c r="B24" s="187" t="s">
        <v>144</v>
      </c>
      <c r="C24" s="174">
        <f>C22-C23</f>
        <v>6243.9199999999983</v>
      </c>
      <c r="D24" s="174">
        <f>D22-D23</f>
        <v>6876.4699999999975</v>
      </c>
      <c r="E24" s="220">
        <f t="shared" si="108"/>
        <v>110.13065510128253</v>
      </c>
      <c r="F24" s="221">
        <f t="shared" si="107"/>
        <v>209.88651763585531</v>
      </c>
      <c r="G24" s="174">
        <f>G22-G23</f>
        <v>3276.2799999999988</v>
      </c>
    </row>
    <row r="25" ht="15.75">
      <c r="B25" s="188" t="s">
        <v>11</v>
      </c>
      <c r="C25" s="176">
        <f>C22-C21</f>
        <v>0</v>
      </c>
      <c r="D25" s="176">
        <f>D22-D21</f>
        <v>332.52999999999884</v>
      </c>
      <c r="E25" s="220" t="e">
        <f t="shared" si="108"/>
        <v>#DIV/0!</v>
      </c>
      <c r="F25" s="221">
        <f t="shared" si="107"/>
        <v>110.36142179151088</v>
      </c>
      <c r="G25" s="176">
        <f>G22-G21</f>
        <v>301.30999999999767</v>
      </c>
    </row>
    <row r="26" ht="15.75">
      <c r="B26" s="187" t="s">
        <v>13</v>
      </c>
      <c r="C26" s="174">
        <v>173</v>
      </c>
      <c r="D26" s="174">
        <v>332.52999999999997</v>
      </c>
      <c r="E26" s="220">
        <f t="shared" si="108"/>
        <v>192.21387283236993</v>
      </c>
      <c r="F26" s="221">
        <f t="shared" si="107"/>
        <v>396.19921363040623</v>
      </c>
      <c r="G26" s="174">
        <v>83.930000000000007</v>
      </c>
    </row>
    <row r="27" ht="15.75">
      <c r="B27" s="235" t="s">
        <v>17</v>
      </c>
      <c r="C27" s="174"/>
      <c r="D27" s="174"/>
      <c r="E27" s="220"/>
      <c r="F27" s="221"/>
      <c r="G27" s="174"/>
    </row>
    <row r="28" ht="15.75">
      <c r="B28" s="187" t="s">
        <v>9</v>
      </c>
      <c r="C28" s="174">
        <v>30790.720000000001</v>
      </c>
      <c r="D28" s="174">
        <v>31106.169999999998</v>
      </c>
      <c r="E28" s="220">
        <f t="shared" si="108"/>
        <v>101.02449699130128</v>
      </c>
      <c r="F28" s="221">
        <f t="shared" si="107"/>
        <v>93.742413192456283</v>
      </c>
      <c r="G28" s="174">
        <v>33182.599999999999</v>
      </c>
    </row>
    <row r="29" ht="15.75">
      <c r="B29" s="187" t="s">
        <v>15</v>
      </c>
      <c r="C29" s="174">
        <v>30795.720000000001</v>
      </c>
      <c r="D29" s="174">
        <v>31171.189999999999</v>
      </c>
      <c r="E29" s="220">
        <f t="shared" si="108"/>
        <v>101.21922786672953</v>
      </c>
      <c r="F29" s="221">
        <f t="shared" si="107"/>
        <v>93.745740701421141</v>
      </c>
      <c r="G29" s="174">
        <v>33250.779999999999</v>
      </c>
    </row>
    <row r="30" ht="15.75">
      <c r="B30" s="187" t="s">
        <v>147</v>
      </c>
      <c r="C30" s="174">
        <v>26277.720000000001</v>
      </c>
      <c r="D30" s="174">
        <v>26277.720000000001</v>
      </c>
      <c r="E30" s="220">
        <f t="shared" si="108"/>
        <v>100</v>
      </c>
      <c r="F30" s="221">
        <f t="shared" si="107"/>
        <v>92.329682106058357</v>
      </c>
      <c r="G30" s="174">
        <v>28460.75</v>
      </c>
    </row>
    <row r="31" ht="15.75">
      <c r="B31" s="187" t="s">
        <v>141</v>
      </c>
      <c r="C31" s="174">
        <f>C29-C30</f>
        <v>4518</v>
      </c>
      <c r="D31" s="174">
        <f>D29-D30</f>
        <v>4893.4699999999975</v>
      </c>
      <c r="E31" s="220">
        <f t="shared" si="108"/>
        <v>108.31053563523679</v>
      </c>
      <c r="F31" s="221">
        <f t="shared" si="107"/>
        <v>102.15948543119768</v>
      </c>
      <c r="G31" s="174">
        <f>G29-G30</f>
        <v>4790.0299999999988</v>
      </c>
    </row>
    <row r="32" ht="15.75">
      <c r="B32" s="187" t="s">
        <v>148</v>
      </c>
      <c r="C32" s="174">
        <v>21655</v>
      </c>
      <c r="D32" s="174">
        <v>21655</v>
      </c>
      <c r="E32" s="236"/>
      <c r="F32" s="265"/>
      <c r="G32" s="174">
        <v>21233</v>
      </c>
    </row>
    <row r="33" ht="15.75">
      <c r="B33" s="188" t="s">
        <v>11</v>
      </c>
      <c r="C33" s="174">
        <f>C29-C28</f>
        <v>5</v>
      </c>
      <c r="D33" s="176">
        <f>D29-D28</f>
        <v>65.020000000000437</v>
      </c>
      <c r="E33" s="220">
        <f t="shared" si="108"/>
        <v>1300.4000000000087</v>
      </c>
      <c r="F33" s="221">
        <f t="shared" si="107"/>
        <v>95.365209738926609</v>
      </c>
      <c r="G33" s="176">
        <f>G29-G28</f>
        <v>68.180000000000291</v>
      </c>
    </row>
    <row r="34" ht="15.75">
      <c r="B34" s="187" t="s">
        <v>18</v>
      </c>
      <c r="C34" s="174">
        <v>5</v>
      </c>
      <c r="D34" s="174">
        <v>27.77</v>
      </c>
      <c r="E34" s="220">
        <f t="shared" si="108"/>
        <v>555.39999999999998</v>
      </c>
      <c r="F34" s="221">
        <f t="shared" si="107"/>
        <v>52.455610124669441</v>
      </c>
      <c r="G34" s="174">
        <v>52.939999999999998</v>
      </c>
      <c r="H34" s="248"/>
      <c r="I34" s="248"/>
      <c r="J34" s="248"/>
    </row>
    <row r="35" ht="15.75">
      <c r="B35" s="219" t="s">
        <v>19</v>
      </c>
      <c r="C35" s="236"/>
      <c r="D35" s="236"/>
      <c r="E35" s="236"/>
      <c r="F35" s="237"/>
      <c r="G35" s="236"/>
      <c r="H35" s="248"/>
      <c r="I35" s="266"/>
      <c r="J35" s="248"/>
    </row>
    <row r="36" ht="15.75">
      <c r="B36" s="187" t="s">
        <v>9</v>
      </c>
      <c r="C36" s="181">
        <v>26110.779999999999</v>
      </c>
      <c r="D36" s="181">
        <v>26127.939999999999</v>
      </c>
      <c r="E36" s="220">
        <f t="shared" si="108"/>
        <v>100.06571998232148</v>
      </c>
      <c r="F36" s="221">
        <f t="shared" si="107"/>
        <v>91.428809379172876</v>
      </c>
      <c r="G36" s="181">
        <v>28577.360000000001</v>
      </c>
      <c r="H36" s="267"/>
      <c r="I36" s="248"/>
      <c r="J36" s="266"/>
    </row>
    <row r="37" ht="15.75">
      <c r="B37" s="187" t="s">
        <v>15</v>
      </c>
      <c r="C37" s="181">
        <v>26181.779999999999</v>
      </c>
      <c r="D37" s="181">
        <v>26164.549999999999</v>
      </c>
      <c r="E37" s="220">
        <f t="shared" si="108"/>
        <v>99.934190876250582</v>
      </c>
      <c r="F37" s="221">
        <f t="shared" si="107"/>
        <v>91.44910794955095</v>
      </c>
      <c r="G37" s="181">
        <v>28611.049999999999</v>
      </c>
      <c r="H37" s="267"/>
      <c r="I37" s="248"/>
      <c r="J37" s="248"/>
    </row>
    <row r="38" ht="15.75">
      <c r="B38" s="187" t="s">
        <v>143</v>
      </c>
      <c r="C38" s="181">
        <v>22190.290000000001</v>
      </c>
      <c r="D38" s="181">
        <v>22190.290000000001</v>
      </c>
      <c r="E38" s="220">
        <f t="shared" si="108"/>
        <v>100</v>
      </c>
      <c r="F38" s="221">
        <f t="shared" si="107"/>
        <v>92.76148028499432</v>
      </c>
      <c r="G38" s="181">
        <v>23921.880000000001</v>
      </c>
      <c r="H38" s="267"/>
      <c r="I38" s="248"/>
      <c r="J38" s="266"/>
    </row>
    <row r="39" ht="15.75">
      <c r="B39" s="187" t="s">
        <v>141</v>
      </c>
      <c r="C39" s="181">
        <f>C37-C38</f>
        <v>3991.489999999998</v>
      </c>
      <c r="D39" s="181">
        <f>D37-D38</f>
        <v>3974.2599999999984</v>
      </c>
      <c r="E39" s="220">
        <f t="shared" si="108"/>
        <v>99.568331625533332</v>
      </c>
      <c r="F39" s="221">
        <f t="shared" si="107"/>
        <v>84.754018301746356</v>
      </c>
      <c r="G39" s="181">
        <f>G37-G38</f>
        <v>4689.1699999999983</v>
      </c>
      <c r="H39" s="267"/>
      <c r="I39" s="248"/>
      <c r="J39" s="266"/>
    </row>
    <row r="40" ht="15.75">
      <c r="B40" s="187" t="s">
        <v>148</v>
      </c>
      <c r="C40" s="174">
        <v>18724.580000000002</v>
      </c>
      <c r="D40" s="174">
        <v>18724.580000000002</v>
      </c>
      <c r="E40" s="236"/>
      <c r="F40" s="265"/>
      <c r="G40" s="174">
        <v>17619.009999999998</v>
      </c>
      <c r="H40" s="267"/>
      <c r="I40" s="248"/>
      <c r="J40" s="266"/>
    </row>
    <row r="41" ht="15.75">
      <c r="B41" s="188" t="s">
        <v>11</v>
      </c>
      <c r="C41" s="181">
        <f>C37-C36</f>
        <v>71</v>
      </c>
      <c r="D41" s="182">
        <f>D37-D36</f>
        <v>36.610000000000582</v>
      </c>
      <c r="E41" s="220">
        <f t="shared" si="108"/>
        <v>51.563380281690961</v>
      </c>
      <c r="F41" s="221">
        <f t="shared" si="107"/>
        <v>108.66726031463938</v>
      </c>
      <c r="G41" s="182">
        <f>G37-G36</f>
        <v>33.68999999999869</v>
      </c>
      <c r="H41" s="267"/>
      <c r="I41" s="248"/>
      <c r="J41" s="266"/>
    </row>
    <row r="42" ht="15.75">
      <c r="B42" s="187" t="s">
        <v>18</v>
      </c>
      <c r="C42" s="174">
        <v>71</v>
      </c>
      <c r="D42" s="174">
        <v>84.670000000000002</v>
      </c>
      <c r="E42" s="220">
        <f t="shared" si="108"/>
        <v>119.25352112676057</v>
      </c>
      <c r="F42" s="221">
        <f t="shared" si="107"/>
        <v>47.838860952596193</v>
      </c>
      <c r="G42" s="174">
        <v>176.99000000000001</v>
      </c>
      <c r="H42" s="267"/>
      <c r="J42" s="266"/>
    </row>
    <row r="43" ht="15.75">
      <c r="B43" s="219" t="s">
        <v>57</v>
      </c>
      <c r="C43" s="174"/>
      <c r="E43" s="220"/>
      <c r="F43" s="221"/>
      <c r="G43" s="248"/>
    </row>
    <row r="44" ht="15.75">
      <c r="B44" s="187" t="s">
        <v>9</v>
      </c>
      <c r="C44" s="181">
        <v>43994.449999999997</v>
      </c>
      <c r="D44" s="174">
        <v>44532.32</v>
      </c>
      <c r="E44" s="220">
        <f t="shared" si="108"/>
        <v>101.22258603073797</v>
      </c>
      <c r="F44" s="221">
        <f t="shared" si="107"/>
        <v>98.034265516587027</v>
      </c>
      <c r="G44" s="174">
        <v>45425.260000000002</v>
      </c>
    </row>
    <row r="45" ht="15.75">
      <c r="B45" s="187" t="s">
        <v>15</v>
      </c>
      <c r="C45" s="181">
        <v>44044.449999999997</v>
      </c>
      <c r="D45" s="174">
        <v>44612.43</v>
      </c>
      <c r="E45" s="220">
        <f t="shared" si="108"/>
        <v>101.28956088678598</v>
      </c>
      <c r="F45" s="221">
        <f t="shared" si="107"/>
        <v>98.005162070970684</v>
      </c>
      <c r="G45" s="174">
        <v>45520.489999999998</v>
      </c>
    </row>
    <row r="46" ht="15.75">
      <c r="B46" s="187" t="s">
        <v>143</v>
      </c>
      <c r="C46" s="181">
        <v>36200.57</v>
      </c>
      <c r="D46" s="174">
        <v>37163.410000000003</v>
      </c>
      <c r="E46" s="220">
        <f t="shared" si="108"/>
        <v>102.65973712568615</v>
      </c>
      <c r="F46" s="221">
        <f t="shared" si="107"/>
        <v>100.09639723742055</v>
      </c>
      <c r="G46" s="174">
        <v>37127.620000000003</v>
      </c>
    </row>
    <row r="47" ht="15.75">
      <c r="B47" s="187" t="s">
        <v>141</v>
      </c>
      <c r="C47" s="181">
        <f>C45-C46</f>
        <v>7843.8799999999974</v>
      </c>
      <c r="D47" s="174">
        <f>ABS(D45-D46)</f>
        <v>7449.0199999999968</v>
      </c>
      <c r="E47" s="220">
        <f t="shared" si="108"/>
        <v>94.96601171869024</v>
      </c>
      <c r="F47" s="221">
        <f t="shared" si="107"/>
        <v>88.754144887267415</v>
      </c>
      <c r="G47" s="174">
        <f>ABS(G45-G46)</f>
        <v>8392.8699999999953</v>
      </c>
    </row>
    <row r="48" ht="15.75">
      <c r="B48" s="187" t="s">
        <v>148</v>
      </c>
      <c r="C48" s="174">
        <v>26974</v>
      </c>
      <c r="D48" s="174">
        <v>26974</v>
      </c>
      <c r="E48" s="220"/>
      <c r="F48" s="221"/>
      <c r="G48" s="174">
        <v>26979</v>
      </c>
    </row>
    <row r="49" ht="15.75">
      <c r="B49" s="188" t="s">
        <v>11</v>
      </c>
      <c r="C49" s="181">
        <f>C45-C44</f>
        <v>50</v>
      </c>
      <c r="D49" s="268">
        <f>D45-D44</f>
        <v>80.110000000000582</v>
      </c>
      <c r="E49" s="220">
        <f t="shared" si="108"/>
        <v>160.22000000000116</v>
      </c>
      <c r="F49" s="223">
        <f t="shared" si="107"/>
        <v>84.12265042529036</v>
      </c>
      <c r="G49" s="268">
        <f>G45-G44</f>
        <v>95.229999999995925</v>
      </c>
    </row>
    <row r="50" ht="16.5">
      <c r="B50" s="238" t="s">
        <v>18</v>
      </c>
      <c r="C50" s="174">
        <v>50</v>
      </c>
      <c r="D50" s="185">
        <v>235.47</v>
      </c>
      <c r="E50" s="239">
        <f t="shared" si="108"/>
        <v>470.93999999999994</v>
      </c>
      <c r="F50" s="240">
        <f t="shared" si="107"/>
        <v>105.01739363125502</v>
      </c>
      <c r="G50" s="185">
        <v>224.22</v>
      </c>
    </row>
    <row r="51" ht="15.75">
      <c r="B51" s="262" t="s">
        <v>150</v>
      </c>
      <c r="C51" s="139" t="s">
        <v>160</v>
      </c>
      <c r="D51" s="139" t="s">
        <v>52</v>
      </c>
      <c r="E51" s="139" t="s">
        <v>38</v>
      </c>
      <c r="F51" s="139" t="s">
        <v>39</v>
      </c>
      <c r="G51" s="139"/>
    </row>
    <row r="52" ht="15.75">
      <c r="B52" s="263" t="s">
        <v>6</v>
      </c>
      <c r="C52" s="141" t="s">
        <v>177</v>
      </c>
      <c r="D52" s="141" t="s">
        <v>177</v>
      </c>
      <c r="E52" s="141" t="s">
        <v>40</v>
      </c>
      <c r="F52" s="283" t="s">
        <v>176</v>
      </c>
      <c r="G52" s="141"/>
    </row>
    <row r="53" ht="16.5">
      <c r="B53" s="264"/>
      <c r="C53" s="163" t="s">
        <v>74</v>
      </c>
      <c r="D53" s="163" t="s">
        <v>74</v>
      </c>
      <c r="E53" s="163"/>
      <c r="F53" s="163"/>
      <c r="G53" s="163"/>
    </row>
    <row r="54" ht="15.75">
      <c r="B54" s="219" t="s">
        <v>21</v>
      </c>
      <c r="C54" s="174"/>
      <c r="D54" s="174"/>
      <c r="E54" s="220"/>
      <c r="F54" s="220"/>
      <c r="G54" s="174"/>
    </row>
    <row r="55" ht="15.75">
      <c r="B55" s="187" t="s">
        <v>9</v>
      </c>
      <c r="C55" s="174">
        <v>35099</v>
      </c>
      <c r="D55" s="174">
        <v>35153.779999999999</v>
      </c>
      <c r="E55" s="220">
        <f t="shared" si="108"/>
        <v>100.15607282258753</v>
      </c>
      <c r="F55" s="220">
        <f t="shared" si="107"/>
        <v>89.773921730665307</v>
      </c>
      <c r="G55" s="174">
        <v>39158.120000000003</v>
      </c>
    </row>
    <row r="56" ht="15.75">
      <c r="B56" s="187" t="s">
        <v>15</v>
      </c>
      <c r="C56" s="174">
        <v>35149</v>
      </c>
      <c r="D56" s="174">
        <v>35153.779999999999</v>
      </c>
      <c r="E56" s="220">
        <f t="shared" si="108"/>
        <v>100.01359924891177</v>
      </c>
      <c r="F56" s="220">
        <f t="shared" si="107"/>
        <v>89.74144733432739</v>
      </c>
      <c r="G56" s="174">
        <v>39172.290000000001</v>
      </c>
    </row>
    <row r="57" ht="15.75">
      <c r="B57" s="187" t="s">
        <v>147</v>
      </c>
      <c r="C57" s="174">
        <v>29202</v>
      </c>
      <c r="D57" s="174">
        <v>29200.740000000002</v>
      </c>
      <c r="E57" s="220">
        <f t="shared" si="108"/>
        <v>99.99568522703926</v>
      </c>
      <c r="F57" s="220">
        <f t="shared" si="107"/>
        <v>87.333494836388439</v>
      </c>
      <c r="G57" s="174">
        <v>33435.900000000001</v>
      </c>
    </row>
    <row r="58" ht="15.75">
      <c r="B58" s="187" t="s">
        <v>141</v>
      </c>
      <c r="C58" s="174">
        <f>C56-C57</f>
        <v>5947</v>
      </c>
      <c r="D58" s="174">
        <f>D56-D57</f>
        <v>5953.0399999999972</v>
      </c>
      <c r="E58" s="220">
        <f t="shared" si="108"/>
        <v>100.10156381368753</v>
      </c>
      <c r="F58" s="220">
        <f t="shared" si="107"/>
        <v>103.77676552675111</v>
      </c>
      <c r="G58" s="174">
        <f>G56-G57</f>
        <v>5736.3899999999994</v>
      </c>
    </row>
    <row r="59" ht="15.75">
      <c r="B59" s="187" t="s">
        <v>148</v>
      </c>
      <c r="C59" s="174">
        <v>22490</v>
      </c>
      <c r="D59" s="174">
        <v>22490</v>
      </c>
      <c r="E59" s="236"/>
      <c r="F59" s="284"/>
      <c r="G59" s="174">
        <v>22194</v>
      </c>
    </row>
    <row r="60" ht="15.75">
      <c r="B60" s="188" t="s">
        <v>11</v>
      </c>
      <c r="C60" s="174">
        <f>C56-C55</f>
        <v>50</v>
      </c>
      <c r="D60" s="176">
        <f>D56-D55</f>
        <v>0</v>
      </c>
      <c r="E60" s="220">
        <f t="shared" si="108"/>
        <v>0</v>
      </c>
      <c r="F60" s="220">
        <f t="shared" si="107"/>
        <v>0</v>
      </c>
      <c r="G60" s="176">
        <f>G56-G55</f>
        <v>14.169999999998254</v>
      </c>
    </row>
    <row r="61" ht="15.75">
      <c r="B61" s="187" t="s">
        <v>18</v>
      </c>
      <c r="C61" s="174">
        <v>50</v>
      </c>
      <c r="D61" s="174">
        <v>84.090000000000003</v>
      </c>
      <c r="E61" s="220">
        <f t="shared" si="108"/>
        <v>168.18000000000001</v>
      </c>
      <c r="F61" s="220">
        <f t="shared" si="107"/>
        <v>153.39292229113462</v>
      </c>
      <c r="G61" s="174">
        <v>54.82</v>
      </c>
    </row>
    <row r="62" ht="15.75">
      <c r="B62" s="219" t="s">
        <v>22</v>
      </c>
      <c r="C62" s="174"/>
      <c r="D62" s="174"/>
      <c r="E62" s="220"/>
      <c r="F62" s="220"/>
      <c r="G62" s="174"/>
    </row>
    <row r="63" ht="15.75">
      <c r="B63" s="187" t="s">
        <v>9</v>
      </c>
      <c r="C63" s="174">
        <v>20914.200000000001</v>
      </c>
      <c r="D63" s="174">
        <v>21308.759999999998</v>
      </c>
      <c r="E63" s="220">
        <f t="shared" si="108"/>
        <v>101.8865651088734</v>
      </c>
      <c r="F63" s="220">
        <f t="shared" si="107"/>
        <v>104.51218758552498</v>
      </c>
      <c r="G63" s="174">
        <v>20388.779999999999</v>
      </c>
    </row>
    <row r="64" ht="15.75">
      <c r="B64" s="187" t="s">
        <v>15</v>
      </c>
      <c r="C64" s="174">
        <v>20922.59</v>
      </c>
      <c r="D64" s="174">
        <v>21320.740000000002</v>
      </c>
      <c r="E64" s="220">
        <f t="shared" si="108"/>
        <v>101.90296708007949</v>
      </c>
      <c r="F64" s="220">
        <f t="shared" si="107"/>
        <v>104.26049745005865</v>
      </c>
      <c r="G64" s="174">
        <v>20449.490000000002</v>
      </c>
    </row>
    <row r="65" ht="15.75">
      <c r="B65" s="187" t="s">
        <v>147</v>
      </c>
      <c r="C65" s="174">
        <v>18479.869999999999</v>
      </c>
      <c r="D65" s="174">
        <v>18479.869999999999</v>
      </c>
      <c r="E65" s="220">
        <f t="shared" si="108"/>
        <v>100</v>
      </c>
      <c r="F65" s="220">
        <f t="shared" si="107"/>
        <v>104.41908283463641</v>
      </c>
      <c r="G65" s="174">
        <v>17697.790000000001</v>
      </c>
    </row>
    <row r="66" ht="15.75">
      <c r="B66" s="187" t="s">
        <v>144</v>
      </c>
      <c r="C66" s="174">
        <f>C64-C65</f>
        <v>2442.7200000000012</v>
      </c>
      <c r="D66" s="174">
        <f>D64-D65</f>
        <v>2840.8700000000026</v>
      </c>
      <c r="E66" s="220">
        <f t="shared" si="108"/>
        <v>116.29945306871035</v>
      </c>
      <c r="F66" s="220">
        <f t="shared" si="107"/>
        <v>103.24054221027008</v>
      </c>
      <c r="G66" s="174">
        <f>G64-G65</f>
        <v>2751.7000000000007</v>
      </c>
    </row>
    <row r="67" ht="15.75">
      <c r="B67" s="187" t="s">
        <v>148</v>
      </c>
      <c r="C67" s="174">
        <v>13545</v>
      </c>
      <c r="D67" s="174">
        <v>13545</v>
      </c>
      <c r="F67" s="284"/>
      <c r="G67" s="174">
        <v>12979</v>
      </c>
    </row>
    <row r="68" ht="15.75">
      <c r="B68" s="188" t="s">
        <v>11</v>
      </c>
      <c r="C68" s="174">
        <f>C64-C63</f>
        <v>8.3899999999994179</v>
      </c>
      <c r="D68" s="176">
        <f>D64-D63</f>
        <v>11.980000000003201</v>
      </c>
      <c r="E68" s="220">
        <f t="shared" ref="E68:E69" si="109">ABS(D68/C68*100)</f>
        <v>142.78903456500635</v>
      </c>
      <c r="F68" s="220">
        <f t="shared" si="107"/>
        <v>19.733157634660937</v>
      </c>
      <c r="G68" s="176">
        <f>G64-G63</f>
        <v>60.710000000002765</v>
      </c>
    </row>
    <row r="69" ht="15.75">
      <c r="B69" s="187" t="s">
        <v>18</v>
      </c>
      <c r="C69" s="174">
        <v>8.3900000000000006</v>
      </c>
      <c r="D69" s="174">
        <v>39.960000000000001</v>
      </c>
      <c r="E69" s="220">
        <f t="shared" si="109"/>
        <v>476.28128724672223</v>
      </c>
      <c r="F69" s="220">
        <f t="shared" si="107"/>
        <v>90.264287327761465</v>
      </c>
      <c r="G69" s="174">
        <v>44.270000000000003</v>
      </c>
    </row>
    <row r="70" ht="15.75">
      <c r="B70" s="219" t="s">
        <v>23</v>
      </c>
      <c r="C70" s="174"/>
      <c r="D70" s="174"/>
      <c r="E70" s="220"/>
      <c r="F70" s="220"/>
      <c r="G70" s="174"/>
    </row>
    <row r="71" ht="15.75">
      <c r="B71" s="187" t="s">
        <v>9</v>
      </c>
      <c r="C71" s="174">
        <v>12767</v>
      </c>
      <c r="D71" s="174">
        <v>12833.07</v>
      </c>
      <c r="E71" s="220">
        <f t="shared" ref="E71:E74" si="110">D71/C71*100</f>
        <v>100.51750607033757</v>
      </c>
      <c r="F71" s="220">
        <f t="shared" si="107"/>
        <v>94.468196935634168</v>
      </c>
      <c r="G71" s="174">
        <v>13584.540000000001</v>
      </c>
    </row>
    <row r="72" ht="15.75">
      <c r="B72" s="187" t="s">
        <v>15</v>
      </c>
      <c r="C72" s="174">
        <v>12822</v>
      </c>
      <c r="D72" s="174">
        <v>12855.1</v>
      </c>
      <c r="E72" s="220">
        <f t="shared" si="110"/>
        <v>100.25815005459367</v>
      </c>
      <c r="F72" s="220">
        <f t="shared" si="107"/>
        <v>94.281129399201745</v>
      </c>
      <c r="G72" s="174">
        <v>13634.860000000001</v>
      </c>
    </row>
    <row r="73" ht="15.75">
      <c r="B73" s="187" t="s">
        <v>147</v>
      </c>
      <c r="C73" s="174">
        <v>11062</v>
      </c>
      <c r="D73" s="174">
        <v>11332.85</v>
      </c>
      <c r="E73" s="220">
        <f t="shared" si="110"/>
        <v>102.44847224733323</v>
      </c>
      <c r="F73" s="220">
        <f t="shared" si="107"/>
        <v>95.228431940978268</v>
      </c>
      <c r="G73" s="174">
        <v>11900.700000000001</v>
      </c>
    </row>
    <row r="74" ht="15.75">
      <c r="B74" s="187" t="s">
        <v>141</v>
      </c>
      <c r="C74" s="174">
        <f>C72-C73</f>
        <v>1760</v>
      </c>
      <c r="D74" s="174">
        <f>ABS(D72-D73)</f>
        <v>1522.25</v>
      </c>
      <c r="E74" s="220">
        <f t="shared" si="110"/>
        <v>86.491477272727266</v>
      </c>
      <c r="F74" s="220">
        <f t="shared" si="107"/>
        <v>87.780250957235779</v>
      </c>
      <c r="G74" s="174">
        <f>ABS(G72-G73)</f>
        <v>1734.1599999999999</v>
      </c>
    </row>
    <row r="75" ht="15.75">
      <c r="B75" s="187" t="s">
        <v>148</v>
      </c>
      <c r="C75" s="174">
        <v>8833</v>
      </c>
      <c r="D75" s="174">
        <v>8833</v>
      </c>
      <c r="E75" s="236"/>
      <c r="F75" s="284"/>
      <c r="G75" s="174">
        <v>8810</v>
      </c>
    </row>
    <row r="76" ht="15.75">
      <c r="B76" s="188" t="s">
        <v>11</v>
      </c>
      <c r="C76" s="174">
        <f>C72-C71</f>
        <v>55</v>
      </c>
      <c r="D76" s="176">
        <f>D72-D71</f>
        <v>22.030000000000655</v>
      </c>
      <c r="E76" s="220">
        <f t="shared" ref="E76:E77" si="111">ABS(D76/C76*100)</f>
        <v>40.054545454546648</v>
      </c>
      <c r="F76" s="220">
        <f t="shared" si="107"/>
        <v>43.779809220987246</v>
      </c>
      <c r="G76" s="176">
        <f>G72-G71</f>
        <v>50.319999999999709</v>
      </c>
    </row>
    <row r="77" ht="15.75">
      <c r="B77" s="187" t="s">
        <v>18</v>
      </c>
      <c r="C77" s="285">
        <v>55</v>
      </c>
      <c r="D77" s="275">
        <v>45.770000000000003</v>
      </c>
      <c r="E77" s="220">
        <f t="shared" si="111"/>
        <v>83.218181818181819</v>
      </c>
      <c r="F77" s="220">
        <f t="shared" si="107"/>
        <v>56.173294059892001</v>
      </c>
      <c r="G77" s="275">
        <v>81.480000000000004</v>
      </c>
    </row>
    <row r="78" ht="15.75">
      <c r="B78" s="219" t="s">
        <v>24</v>
      </c>
      <c r="C78" s="174"/>
      <c r="D78" s="174"/>
      <c r="E78" s="220"/>
      <c r="F78" s="220"/>
      <c r="G78" s="174"/>
    </row>
    <row r="79" ht="15.75">
      <c r="B79" s="187" t="s">
        <v>9</v>
      </c>
      <c r="C79" s="174">
        <v>15245.459999999999</v>
      </c>
      <c r="D79" s="174">
        <v>15031.950000000001</v>
      </c>
      <c r="E79" s="220">
        <f t="shared" ref="E79:E82" si="112">D79/C79*100</f>
        <v>98.599517495700368</v>
      </c>
      <c r="F79" s="220">
        <f t="shared" ref="F78:F84" si="113">D79/G79*100</f>
        <v>104.82641031809956</v>
      </c>
      <c r="G79" s="174">
        <v>14339.85</v>
      </c>
    </row>
    <row r="80" ht="15.75">
      <c r="B80" s="187" t="s">
        <v>15</v>
      </c>
      <c r="C80" s="174">
        <v>15283.25</v>
      </c>
      <c r="D80" s="174">
        <v>15031.950000000001</v>
      </c>
      <c r="E80" s="220">
        <f t="shared" si="112"/>
        <v>98.355716225279309</v>
      </c>
      <c r="F80" s="220">
        <f t="shared" si="113"/>
        <v>104.68937822715554</v>
      </c>
      <c r="G80" s="174">
        <v>14358.620000000001</v>
      </c>
    </row>
    <row r="81" ht="15.75">
      <c r="B81" s="187" t="s">
        <v>147</v>
      </c>
      <c r="C81" s="174">
        <v>12968.25</v>
      </c>
      <c r="D81" s="174">
        <v>12968.25</v>
      </c>
      <c r="E81" s="220">
        <f t="shared" si="112"/>
        <v>100</v>
      </c>
      <c r="F81" s="220">
        <f t="shared" si="113"/>
        <v>106.59761409415557</v>
      </c>
      <c r="G81" s="174">
        <v>12165.610000000001</v>
      </c>
    </row>
    <row r="82" ht="15.75">
      <c r="B82" s="187" t="s">
        <v>141</v>
      </c>
      <c r="C82" s="174">
        <f>ABS(C80-C81)</f>
        <v>2315</v>
      </c>
      <c r="D82" s="174">
        <f>D80-D81</f>
        <v>2063.7000000000007</v>
      </c>
      <c r="E82" s="220">
        <f t="shared" si="112"/>
        <v>89.144708423326165</v>
      </c>
      <c r="F82" s="220">
        <f t="shared" si="113"/>
        <v>94.103538059561998</v>
      </c>
      <c r="G82" s="174">
        <f>G80-G81</f>
        <v>2193.0100000000002</v>
      </c>
    </row>
    <row r="83" ht="15.75">
      <c r="B83" s="187" t="s">
        <v>148</v>
      </c>
      <c r="C83" s="174">
        <v>9725</v>
      </c>
      <c r="D83" s="174">
        <v>9725</v>
      </c>
      <c r="E83" s="236"/>
      <c r="F83" s="284"/>
      <c r="G83" s="174">
        <v>9319</v>
      </c>
    </row>
    <row r="84" ht="15.75">
      <c r="B84" s="188" t="s">
        <v>11</v>
      </c>
      <c r="C84" s="174">
        <f>C80-C79</f>
        <v>37.790000000000873</v>
      </c>
      <c r="D84" s="176">
        <f>ABS(D80-D79)</f>
        <v>0</v>
      </c>
      <c r="E84" s="220">
        <f t="shared" ref="E84:E85" si="114">ABS(D84/C84*100)</f>
        <v>0</v>
      </c>
      <c r="F84" s="220">
        <f t="shared" si="113"/>
        <v>0</v>
      </c>
      <c r="G84" s="176">
        <f>ABS(G80-G79)</f>
        <v>18.770000000000437</v>
      </c>
    </row>
    <row r="85" ht="16.5">
      <c r="B85" s="238" t="s">
        <v>18</v>
      </c>
      <c r="C85" s="286">
        <v>57.5</v>
      </c>
      <c r="D85" s="277">
        <v>58.93</v>
      </c>
      <c r="E85" s="220">
        <f t="shared" si="114"/>
        <v>102.48695652173913</v>
      </c>
      <c r="F85" s="239">
        <f>ABS(D85/G85*100)</f>
        <v>113.30513362814844</v>
      </c>
      <c r="G85" s="277">
        <v>52.009999999999998</v>
      </c>
    </row>
    <row r="86" ht="15.75">
      <c r="B86" s="186" t="s">
        <v>162</v>
      </c>
      <c r="C86" s="206"/>
      <c r="D86" s="206"/>
      <c r="E86" s="222"/>
      <c r="F86" s="222"/>
      <c r="G86" s="206"/>
    </row>
    <row r="87" ht="15.75">
      <c r="B87" s="187" t="s">
        <v>9</v>
      </c>
      <c r="C87" s="174">
        <v>8780</v>
      </c>
      <c r="D87" s="174">
        <v>8827.3700000000008</v>
      </c>
      <c r="E87" s="220">
        <f t="shared" ref="E87:E93" si="115">D87/C87*100</f>
        <v>100.53952164009112</v>
      </c>
      <c r="F87" s="220">
        <f t="shared" ref="F87:F93" si="116">D87/G87*100</f>
        <v>100.07221403468995</v>
      </c>
      <c r="G87" s="174">
        <v>8821</v>
      </c>
    </row>
    <row r="88" ht="15.75">
      <c r="B88" s="187" t="s">
        <v>15</v>
      </c>
      <c r="C88" s="174">
        <v>8794</v>
      </c>
      <c r="D88" s="174">
        <v>8964.7900000000009</v>
      </c>
      <c r="E88" s="220">
        <f t="shared" si="115"/>
        <v>101.94211962701843</v>
      </c>
      <c r="F88" s="220">
        <f t="shared" si="116"/>
        <v>100.15036871615727</v>
      </c>
      <c r="G88" s="174">
        <v>8951.3299999999999</v>
      </c>
    </row>
    <row r="89" ht="15.75">
      <c r="B89" s="187" t="s">
        <v>147</v>
      </c>
      <c r="C89" s="174">
        <v>6244</v>
      </c>
      <c r="D89" s="174">
        <v>6081.1099999999997</v>
      </c>
      <c r="E89" s="220">
        <f t="shared" si="115"/>
        <v>97.391255605381161</v>
      </c>
      <c r="F89" s="220">
        <f t="shared" si="116"/>
        <v>94.896054730048149</v>
      </c>
      <c r="G89" s="174">
        <v>6408.1800000000003</v>
      </c>
    </row>
    <row r="90" ht="15.75">
      <c r="B90" s="187" t="s">
        <v>141</v>
      </c>
      <c r="C90" s="174">
        <f>C88-C89</f>
        <v>2550</v>
      </c>
      <c r="D90" s="174">
        <f>D88-D89</f>
        <v>2883.6800000000012</v>
      </c>
      <c r="E90" s="220">
        <f t="shared" si="115"/>
        <v>113.08549019607848</v>
      </c>
      <c r="F90" s="220">
        <f t="shared" si="116"/>
        <v>113.39008709671083</v>
      </c>
      <c r="G90" s="174">
        <f>G88-G89</f>
        <v>2543.1499999999996</v>
      </c>
    </row>
    <row r="91" ht="15.75">
      <c r="B91" s="187" t="s">
        <v>148</v>
      </c>
      <c r="C91" s="174">
        <v>4329</v>
      </c>
      <c r="D91" s="174">
        <v>4329</v>
      </c>
      <c r="E91" s="236"/>
      <c r="F91" s="284"/>
      <c r="G91" s="174">
        <v>4526</v>
      </c>
    </row>
    <row r="92" ht="15.75">
      <c r="B92" s="188" t="s">
        <v>11</v>
      </c>
      <c r="C92" s="174">
        <f>C88-C87</f>
        <v>14</v>
      </c>
      <c r="D92" s="176">
        <f>D88-D87</f>
        <v>137.42000000000007</v>
      </c>
      <c r="E92" s="220">
        <f t="shared" si="115"/>
        <v>981.57142857142912</v>
      </c>
      <c r="F92" s="220">
        <f t="shared" si="116"/>
        <v>105.44003682958656</v>
      </c>
      <c r="G92" s="176">
        <f>G88-G87</f>
        <v>130.32999999999993</v>
      </c>
    </row>
    <row r="93" ht="16.5">
      <c r="B93" s="238" t="s">
        <v>18</v>
      </c>
      <c r="C93" s="286">
        <v>14</v>
      </c>
      <c r="D93" s="212">
        <v>138.06999999999999</v>
      </c>
      <c r="E93" s="239">
        <f t="shared" si="115"/>
        <v>986.21428571428567</v>
      </c>
      <c r="F93" s="220">
        <f t="shared" si="116"/>
        <v>105.93877081255275</v>
      </c>
      <c r="G93" s="212">
        <v>130.33000000000001</v>
      </c>
    </row>
    <row r="98" ht="15.75">
      <c r="B98" s="248" t="s">
        <v>178</v>
      </c>
    </row>
    <row r="99" ht="15.75">
      <c r="B99" s="248" t="s">
        <v>165</v>
      </c>
    </row>
    <row r="110" ht="15.75">
      <c r="B110" s="279"/>
      <c r="C110" s="213"/>
      <c r="D110" s="213"/>
      <c r="E110" s="280"/>
      <c r="F110" s="280"/>
      <c r="G110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0" man="1" max="255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D27" activeCellId="0" sqref="D27"/>
    </sheetView>
  </sheetViews>
  <sheetFormatPr baseColWidth="8" defaultRowHeight="15.75" customHeight="1"/>
  <cols>
    <col customWidth="1" min="1" max="1" style="248" width="16.710899999999999"/>
    <col customWidth="1" min="2" max="2" style="248" width="31.425799999999999"/>
    <col customWidth="1" min="3" max="4" style="248" width="14.710900000000001"/>
    <col customWidth="1" min="5" max="5" style="248" width="11.710900000000001"/>
    <col customWidth="1" min="6" max="6" style="248" width="14.855499999999999"/>
    <col customWidth="1" min="7" max="7" style="213" width="14.140599999999999"/>
    <col customWidth="1" min="8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1">
      <c r="B2" s="82" t="s">
        <v>179</v>
      </c>
      <c r="C2" s="86"/>
      <c r="D2" s="86"/>
      <c r="E2" s="86"/>
      <c r="F2" s="86"/>
    </row>
    <row r="3" ht="15.75"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</row>
    <row r="4" ht="15.75">
      <c r="B4" s="168" t="s">
        <v>6</v>
      </c>
      <c r="C4" s="141" t="s">
        <v>180</v>
      </c>
      <c r="D4" s="141" t="s">
        <v>181</v>
      </c>
      <c r="E4" s="141" t="s">
        <v>40</v>
      </c>
      <c r="F4" s="142" t="s">
        <v>176</v>
      </c>
    </row>
    <row r="5" ht="16.5">
      <c r="B5" s="169"/>
      <c r="C5" s="163" t="s">
        <v>74</v>
      </c>
      <c r="D5" s="163" t="s">
        <v>74</v>
      </c>
      <c r="E5" s="163"/>
      <c r="F5" s="143"/>
    </row>
    <row r="6" ht="15.75">
      <c r="B6" s="219" t="s">
        <v>8</v>
      </c>
      <c r="C6" s="174"/>
      <c r="D6" s="174"/>
      <c r="E6" s="220"/>
      <c r="F6" s="221"/>
      <c r="G6" s="174"/>
    </row>
    <row r="7" ht="15.75">
      <c r="B7" s="187" t="s">
        <v>9</v>
      </c>
      <c r="C7" s="174">
        <v>86274.289999999994</v>
      </c>
      <c r="D7" s="174">
        <v>38507.300000000003</v>
      </c>
      <c r="E7" s="220">
        <f t="shared" ref="E7:E9" si="117">D7/C7*100</f>
        <v>44.633575077812878</v>
      </c>
      <c r="F7" s="221">
        <f t="shared" ref="F7:F12" si="118">D7/G7*100</f>
        <v>99.043854992304333</v>
      </c>
      <c r="G7" s="174">
        <v>38879.040000000001</v>
      </c>
    </row>
    <row r="8" ht="15.75">
      <c r="B8" s="187" t="s">
        <v>10</v>
      </c>
      <c r="C8" s="174">
        <v>86274.289999999994</v>
      </c>
      <c r="D8" s="174">
        <v>40125.68</v>
      </c>
      <c r="E8" s="220">
        <f t="shared" si="117"/>
        <v>46.509429402432637</v>
      </c>
      <c r="F8" s="221">
        <f t="shared" si="118"/>
        <v>104.98484450078426</v>
      </c>
      <c r="G8" s="174">
        <v>38220.449999999997</v>
      </c>
    </row>
    <row r="9" ht="15.75">
      <c r="B9" s="187" t="s">
        <v>159</v>
      </c>
      <c r="C9" s="174">
        <v>66365.5</v>
      </c>
      <c r="D9" s="174">
        <v>32245.049999999999</v>
      </c>
      <c r="E9" s="220">
        <f t="shared" si="117"/>
        <v>48.58706707551363</v>
      </c>
      <c r="F9" s="221">
        <f t="shared" si="118"/>
        <v>105.90053411620895</v>
      </c>
      <c r="G9" s="174">
        <v>30448.43</v>
      </c>
    </row>
    <row r="10" ht="15.75">
      <c r="B10" s="187" t="s">
        <v>141</v>
      </c>
      <c r="C10" s="174">
        <f>C8-C9</f>
        <v>19908.789999999994</v>
      </c>
      <c r="D10" s="174">
        <f>D8-D9</f>
        <v>7880.630000000001</v>
      </c>
      <c r="E10" s="220">
        <f>D10/C10*100</f>
        <v>39.583671333114687</v>
      </c>
      <c r="F10" s="221">
        <f t="shared" si="118"/>
        <v>101.39744879709527</v>
      </c>
      <c r="G10" s="174">
        <f>G8-G9</f>
        <v>7772.0199999999968</v>
      </c>
    </row>
    <row r="11" ht="15.75">
      <c r="B11" s="188" t="s">
        <v>11</v>
      </c>
      <c r="C11" s="176">
        <f>C8-C7</f>
        <v>0</v>
      </c>
      <c r="D11" s="176">
        <f>D8-D7</f>
        <v>1618.3799999999974</v>
      </c>
      <c r="E11" s="220"/>
      <c r="F11" s="221">
        <f t="shared" si="118"/>
        <v>-245.73406823668566</v>
      </c>
      <c r="G11" s="176">
        <f>G8-G7</f>
        <v>-658.59000000000378</v>
      </c>
    </row>
    <row r="12" ht="15.75">
      <c r="B12" s="187" t="s">
        <v>13</v>
      </c>
      <c r="C12" s="174">
        <v>390</v>
      </c>
      <c r="D12" s="174">
        <v>835.53999999999996</v>
      </c>
      <c r="E12" s="220">
        <f>D12/C12*100</f>
        <v>214.24102564102566</v>
      </c>
      <c r="F12" s="221">
        <f t="shared" si="118"/>
        <v>697.03845832985735</v>
      </c>
      <c r="G12" s="174">
        <v>119.87</v>
      </c>
    </row>
    <row r="13" ht="15.75">
      <c r="B13" s="219" t="s">
        <v>14</v>
      </c>
      <c r="C13" s="174"/>
      <c r="D13" s="174"/>
      <c r="E13" s="220"/>
      <c r="F13" s="221"/>
      <c r="G13" s="174"/>
    </row>
    <row r="14" ht="15.75">
      <c r="B14" s="187" t="s">
        <v>9</v>
      </c>
      <c r="C14" s="174">
        <v>16904.23</v>
      </c>
      <c r="D14" s="174">
        <v>7784.2399999999998</v>
      </c>
      <c r="E14" s="220">
        <f t="shared" ref="E14:E77" si="119">D14/C14*100</f>
        <v>46.049065825535976</v>
      </c>
      <c r="F14" s="221">
        <f t="shared" ref="F14:F77" si="120">D14/G14*100</f>
        <v>105.51010339237597</v>
      </c>
      <c r="G14" s="174">
        <v>7377.7200000000003</v>
      </c>
    </row>
    <row r="15" ht="15.75">
      <c r="B15" s="187" t="s">
        <v>15</v>
      </c>
      <c r="C15" s="174">
        <v>16904.23</v>
      </c>
      <c r="D15" s="174">
        <v>7967.4799999999996</v>
      </c>
      <c r="E15" s="220">
        <f t="shared" si="119"/>
        <v>47.133054862599479</v>
      </c>
      <c r="F15" s="221">
        <f t="shared" si="120"/>
        <v>106.80411265566563</v>
      </c>
      <c r="G15" s="174">
        <v>7459.8999999999996</v>
      </c>
    </row>
    <row r="16" ht="15.75">
      <c r="B16" s="187" t="s">
        <v>159</v>
      </c>
      <c r="C16" s="174">
        <v>12004.23</v>
      </c>
      <c r="D16" s="174">
        <v>4488.1099999999997</v>
      </c>
      <c r="E16" s="220">
        <f t="shared" si="119"/>
        <v>37.387737489201726</v>
      </c>
      <c r="F16" s="221">
        <f t="shared" si="120"/>
        <v>99.73577777777777</v>
      </c>
      <c r="G16" s="174">
        <v>4500</v>
      </c>
    </row>
    <row r="17" ht="15.75">
      <c r="B17" s="187" t="s">
        <v>141</v>
      </c>
      <c r="C17" s="174">
        <f>C15-C16</f>
        <v>4900</v>
      </c>
      <c r="D17" s="174">
        <f>D15-D16</f>
        <v>3479.3699999999999</v>
      </c>
      <c r="E17" s="220">
        <f t="shared" si="119"/>
        <v>71.007551020408172</v>
      </c>
      <c r="F17" s="221">
        <f t="shared" si="120"/>
        <v>117.55025507618501</v>
      </c>
      <c r="G17" s="174">
        <f>G15-G16</f>
        <v>2959.8999999999996</v>
      </c>
    </row>
    <row r="18" ht="15.75">
      <c r="B18" s="188" t="s">
        <v>11</v>
      </c>
      <c r="C18" s="176">
        <f>C15-C14</f>
        <v>0</v>
      </c>
      <c r="D18" s="176">
        <f>D15-D14</f>
        <v>183.23999999999978</v>
      </c>
      <c r="E18" s="220"/>
      <c r="F18" s="221">
        <f t="shared" si="120"/>
        <v>222.97395960087755</v>
      </c>
      <c r="G18" s="176">
        <f>G15-G14</f>
        <v>82.179999999999382</v>
      </c>
    </row>
    <row r="19" ht="15.75">
      <c r="B19" s="187" t="s">
        <v>13</v>
      </c>
      <c r="C19" s="174">
        <v>209</v>
      </c>
      <c r="D19" s="174">
        <v>160.11000000000001</v>
      </c>
      <c r="E19" s="220">
        <f t="shared" si="119"/>
        <v>76.607655502392348</v>
      </c>
      <c r="F19" s="221">
        <f t="shared" si="120"/>
        <v>94.521518389515336</v>
      </c>
      <c r="G19" s="174">
        <v>169.38999999999999</v>
      </c>
    </row>
    <row r="20" ht="15.75">
      <c r="B20" s="281" t="s">
        <v>182</v>
      </c>
      <c r="C20" s="174"/>
      <c r="D20" s="174"/>
      <c r="E20" s="220"/>
      <c r="F20" s="221"/>
      <c r="G20" s="174"/>
    </row>
    <row r="21" ht="15.75">
      <c r="B21" s="219" t="s">
        <v>16</v>
      </c>
      <c r="C21" s="174"/>
      <c r="D21" s="174"/>
      <c r="E21" s="220"/>
      <c r="F21" s="221"/>
      <c r="G21" s="174"/>
    </row>
    <row r="22" ht="15.75">
      <c r="B22" s="187" t="s">
        <v>9</v>
      </c>
      <c r="C22" s="174">
        <v>18809.5</v>
      </c>
      <c r="D22" s="174">
        <v>7740.2299999999996</v>
      </c>
      <c r="E22" s="220">
        <f t="shared" si="119"/>
        <v>41.150641962837923</v>
      </c>
      <c r="F22" s="221">
        <f t="shared" si="120"/>
        <v>95.48330510450424</v>
      </c>
      <c r="G22" s="174">
        <v>8106.3699999999999</v>
      </c>
    </row>
    <row r="23" ht="15.75">
      <c r="B23" s="187" t="s">
        <v>15</v>
      </c>
      <c r="C23" s="174">
        <v>18822.5</v>
      </c>
      <c r="D23" s="174">
        <v>7993.1899999999996</v>
      </c>
      <c r="E23" s="220">
        <f t="shared" si="119"/>
        <v>42.466144242263248</v>
      </c>
      <c r="F23" s="221">
        <f t="shared" si="120"/>
        <v>91.807893706145904</v>
      </c>
      <c r="G23" s="174">
        <v>8706.4300000000003</v>
      </c>
    </row>
    <row r="24" ht="15.75">
      <c r="B24" s="187" t="s">
        <v>159</v>
      </c>
      <c r="C24" s="174">
        <v>16663</v>
      </c>
      <c r="D24" s="174">
        <v>6806.5</v>
      </c>
      <c r="E24" s="220">
        <f t="shared" si="119"/>
        <v>40.847986557042546</v>
      </c>
      <c r="F24" s="221">
        <f t="shared" si="120"/>
        <v>95.85269680326715</v>
      </c>
      <c r="G24" s="174">
        <v>7101</v>
      </c>
    </row>
    <row r="25" ht="15.75">
      <c r="B25" s="187" t="s">
        <v>144</v>
      </c>
      <c r="C25" s="174">
        <f>C23-C24</f>
        <v>2159.5</v>
      </c>
      <c r="D25" s="174">
        <f>D23-D24</f>
        <v>1186.6899999999996</v>
      </c>
      <c r="E25" s="220">
        <f t="shared" si="119"/>
        <v>54.952072238944183</v>
      </c>
      <c r="F25" s="221">
        <f t="shared" si="120"/>
        <v>73.91726827080592</v>
      </c>
      <c r="G25" s="174">
        <f>G23-G24</f>
        <v>1605.4300000000003</v>
      </c>
    </row>
    <row r="26" ht="15.75">
      <c r="B26" s="188" t="s">
        <v>11</v>
      </c>
      <c r="C26" s="176">
        <f>C23-C22</f>
        <v>13</v>
      </c>
      <c r="D26" s="176">
        <f>D23-D22</f>
        <v>252.96000000000004</v>
      </c>
      <c r="E26" s="220">
        <f t="shared" si="119"/>
        <v>1945.8461538461543</v>
      </c>
      <c r="F26" s="221">
        <f t="shared" si="120"/>
        <v>42.155784421557826</v>
      </c>
      <c r="G26" s="176">
        <f>G23-G22</f>
        <v>600.0600000000004</v>
      </c>
    </row>
    <row r="27" ht="15.75">
      <c r="B27" s="187" t="s">
        <v>13</v>
      </c>
      <c r="C27" s="174">
        <v>13</v>
      </c>
      <c r="D27" s="174">
        <v>-44.32</v>
      </c>
      <c r="E27" s="220">
        <f t="shared" si="119"/>
        <v>-340.92307692307691</v>
      </c>
      <c r="F27" s="221">
        <f t="shared" si="120"/>
        <v>-96.853146853146853</v>
      </c>
      <c r="G27" s="174">
        <v>45.759999999999998</v>
      </c>
    </row>
    <row r="28" ht="15.75">
      <c r="B28" s="219" t="s">
        <v>183</v>
      </c>
      <c r="C28" s="174"/>
      <c r="D28" s="174"/>
      <c r="E28" s="220"/>
      <c r="F28" s="221"/>
      <c r="G28" s="174"/>
    </row>
    <row r="29" ht="15.75">
      <c r="B29" s="187" t="s">
        <v>9</v>
      </c>
      <c r="C29" s="174">
        <v>6824.4200000000001</v>
      </c>
      <c r="D29" s="174">
        <v>2654.6700000000001</v>
      </c>
      <c r="E29" s="220">
        <f t="shared" si="119"/>
        <v>38.899569487223822</v>
      </c>
      <c r="F29" s="221">
        <f t="shared" si="120"/>
        <v>80.355910450291205</v>
      </c>
      <c r="G29" s="174">
        <v>3303.6399999999999</v>
      </c>
    </row>
    <row r="30" ht="15.75">
      <c r="B30" s="187" t="s">
        <v>15</v>
      </c>
      <c r="C30" s="174">
        <v>6984.4200000000001</v>
      </c>
      <c r="D30" s="174">
        <v>3219.1399999999999</v>
      </c>
      <c r="E30" s="220">
        <f t="shared" si="119"/>
        <v>46.090298120674298</v>
      </c>
      <c r="F30" s="221">
        <f t="shared" si="120"/>
        <v>95.30285984960625</v>
      </c>
      <c r="G30" s="174">
        <v>3377.8000000000002</v>
      </c>
    </row>
    <row r="31" ht="15.75">
      <c r="B31" s="187" t="s">
        <v>159</v>
      </c>
      <c r="C31" s="174">
        <v>2900</v>
      </c>
      <c r="D31" s="174">
        <v>1430</v>
      </c>
      <c r="E31" s="220">
        <f t="shared" si="119"/>
        <v>49.310344827586206</v>
      </c>
      <c r="F31" s="221">
        <f t="shared" si="120"/>
        <v>105.51558752997603</v>
      </c>
      <c r="G31" s="174">
        <v>1355.25</v>
      </c>
    </row>
    <row r="32" ht="15.75">
      <c r="B32" s="187" t="s">
        <v>141</v>
      </c>
      <c r="C32" s="174">
        <f>C30-C31</f>
        <v>4084.4200000000001</v>
      </c>
      <c r="D32" s="174">
        <f>D30-D31</f>
        <v>1789.1399999999999</v>
      </c>
      <c r="E32" s="220">
        <f t="shared" si="119"/>
        <v>43.804016237311536</v>
      </c>
      <c r="F32" s="221">
        <f t="shared" si="120"/>
        <v>88.459617809201234</v>
      </c>
      <c r="G32" s="174">
        <f>G30-G31</f>
        <v>2022.5500000000002</v>
      </c>
    </row>
    <row r="33" ht="15.75">
      <c r="B33" s="188" t="s">
        <v>11</v>
      </c>
      <c r="C33" s="176">
        <f>C30-C29</f>
        <v>160</v>
      </c>
      <c r="D33" s="176">
        <f>D30-D29</f>
        <v>564.4699999999998</v>
      </c>
      <c r="E33" s="220">
        <f t="shared" si="119"/>
        <v>352.79374999999987</v>
      </c>
      <c r="F33" s="221">
        <f t="shared" si="120"/>
        <v>761.15156418554136</v>
      </c>
      <c r="G33" s="176">
        <f>G30-G29</f>
        <v>74.160000000000309</v>
      </c>
    </row>
    <row r="34" ht="15.75">
      <c r="B34" s="187" t="s">
        <v>13</v>
      </c>
      <c r="C34" s="174">
        <v>160</v>
      </c>
      <c r="D34" s="174">
        <v>57.979999999999997</v>
      </c>
      <c r="E34" s="220">
        <f t="shared" si="119"/>
        <v>36.237499999999997</v>
      </c>
      <c r="F34" s="221">
        <f t="shared" si="120"/>
        <v>30.949076545318672</v>
      </c>
      <c r="G34" s="174">
        <v>187.34</v>
      </c>
    </row>
    <row r="35" ht="15.75">
      <c r="B35" s="235" t="s">
        <v>17</v>
      </c>
      <c r="C35" s="174"/>
      <c r="D35" s="174"/>
      <c r="E35" s="220"/>
      <c r="F35" s="221"/>
      <c r="G35" s="174"/>
    </row>
    <row r="36" ht="15.75">
      <c r="B36" s="187" t="s">
        <v>9</v>
      </c>
      <c r="C36" s="174">
        <v>30838.459999999999</v>
      </c>
      <c r="D36" s="174">
        <v>15208.5</v>
      </c>
      <c r="E36" s="220">
        <f t="shared" si="119"/>
        <v>49.316664969651534</v>
      </c>
      <c r="F36" s="221">
        <f t="shared" si="120"/>
        <v>84.96420927726372</v>
      </c>
      <c r="G36" s="174">
        <v>17899.889999999999</v>
      </c>
    </row>
    <row r="37" ht="15.75">
      <c r="B37" s="187" t="s">
        <v>15</v>
      </c>
      <c r="C37" s="174">
        <v>30843.459999999999</v>
      </c>
      <c r="D37" s="174">
        <v>15345.27</v>
      </c>
      <c r="E37" s="220">
        <f t="shared" si="119"/>
        <v>49.75210303902351</v>
      </c>
      <c r="F37" s="221">
        <f t="shared" si="120"/>
        <v>85.855973752984198</v>
      </c>
      <c r="G37" s="174">
        <v>17873.27</v>
      </c>
    </row>
    <row r="38" ht="15.75">
      <c r="B38" s="187" t="s">
        <v>147</v>
      </c>
      <c r="C38" s="174">
        <v>26052.959999999999</v>
      </c>
      <c r="D38" s="174">
        <v>12324.809999999999</v>
      </c>
      <c r="E38" s="220">
        <f t="shared" si="119"/>
        <v>47.306755163328852</v>
      </c>
      <c r="F38" s="221">
        <f t="shared" si="120"/>
        <v>81.591431476705196</v>
      </c>
      <c r="G38" s="174">
        <v>15105.52</v>
      </c>
    </row>
    <row r="39" ht="15.75">
      <c r="B39" s="187" t="s">
        <v>141</v>
      </c>
      <c r="C39" s="174">
        <f>C37-C38</f>
        <v>4790.5</v>
      </c>
      <c r="D39" s="174">
        <f>SUM(D37-D38)</f>
        <v>3020.4600000000009</v>
      </c>
      <c r="E39" s="220">
        <f t="shared" si="119"/>
        <v>63.051038513725096</v>
      </c>
      <c r="F39" s="221">
        <f t="shared" si="120"/>
        <v>109.13052118146511</v>
      </c>
      <c r="G39" s="174">
        <f>SUM(G37-G38)</f>
        <v>2767.75</v>
      </c>
    </row>
    <row r="40" ht="15.75">
      <c r="B40" s="187" t="s">
        <v>148</v>
      </c>
      <c r="C40" s="174">
        <v>21561</v>
      </c>
      <c r="D40" s="174">
        <v>10319</v>
      </c>
      <c r="E40" s="236"/>
      <c r="F40" s="265"/>
      <c r="G40" s="174">
        <v>10649.799999999999</v>
      </c>
    </row>
    <row r="41" ht="15.75">
      <c r="B41" s="188" t="s">
        <v>11</v>
      </c>
      <c r="C41" s="174">
        <f>C37-C36</f>
        <v>5</v>
      </c>
      <c r="D41" s="176">
        <f>D37-D36</f>
        <v>136.77000000000044</v>
      </c>
      <c r="E41" s="220">
        <f t="shared" si="119"/>
        <v>2735.4000000000087</v>
      </c>
      <c r="F41" s="221">
        <f t="shared" si="120"/>
        <v>-513.78662659656527</v>
      </c>
      <c r="G41" s="176">
        <f>G37-G36</f>
        <v>-26.619999999998981</v>
      </c>
    </row>
    <row r="42" ht="15.75">
      <c r="B42" s="187" t="s">
        <v>18</v>
      </c>
      <c r="C42" s="174">
        <v>5</v>
      </c>
      <c r="D42" s="174">
        <v>93.069999999999993</v>
      </c>
      <c r="E42" s="220">
        <f t="shared" si="119"/>
        <v>1861.3999999999996</v>
      </c>
      <c r="F42" s="221">
        <f t="shared" si="120"/>
        <v>277.15902322811195</v>
      </c>
      <c r="G42" s="174">
        <v>33.579999999999998</v>
      </c>
      <c r="H42" s="248"/>
      <c r="I42" s="248"/>
      <c r="J42" s="248"/>
    </row>
    <row r="43" ht="15.75">
      <c r="B43" s="219" t="s">
        <v>19</v>
      </c>
      <c r="C43" s="236"/>
      <c r="D43" s="236"/>
      <c r="E43" s="236"/>
      <c r="F43" s="237"/>
      <c r="G43" s="236"/>
      <c r="H43" s="248"/>
      <c r="I43" s="266"/>
      <c r="J43" s="248"/>
    </row>
    <row r="44" ht="15.75">
      <c r="B44" s="187" t="s">
        <v>9</v>
      </c>
      <c r="C44" s="181">
        <v>25710.290000000001</v>
      </c>
      <c r="D44" s="181">
        <v>13095.07</v>
      </c>
      <c r="E44" s="220">
        <f t="shared" si="119"/>
        <v>50.933186673506981</v>
      </c>
      <c r="F44" s="221">
        <f t="shared" si="120"/>
        <v>95.148021774575597</v>
      </c>
      <c r="G44" s="181">
        <v>13762.84</v>
      </c>
      <c r="H44" s="267"/>
      <c r="I44" s="248"/>
      <c r="J44" s="266"/>
    </row>
    <row r="45" ht="15.75">
      <c r="B45" s="187" t="s">
        <v>15</v>
      </c>
      <c r="C45" s="181">
        <v>25781.290000000001</v>
      </c>
      <c r="D45" s="181">
        <v>13317.629999999999</v>
      </c>
      <c r="E45" s="220">
        <f t="shared" si="119"/>
        <v>51.656181672833277</v>
      </c>
      <c r="F45" s="221">
        <f t="shared" si="120"/>
        <v>76.869880922833602</v>
      </c>
      <c r="G45" s="181">
        <v>17324.900000000001</v>
      </c>
      <c r="H45" s="267"/>
      <c r="I45" s="248"/>
      <c r="J45" s="248"/>
    </row>
    <row r="46" ht="15.75">
      <c r="B46" s="187" t="s">
        <v>143</v>
      </c>
      <c r="C46" s="181">
        <v>21737.630000000001</v>
      </c>
      <c r="D46" s="181">
        <v>10679.629999999999</v>
      </c>
      <c r="E46" s="220">
        <f t="shared" si="119"/>
        <v>49.129688931130019</v>
      </c>
      <c r="F46" s="221">
        <f t="shared" si="120"/>
        <v>74.539018130778629</v>
      </c>
      <c r="G46" s="181">
        <v>14327.57</v>
      </c>
      <c r="H46" s="267"/>
      <c r="I46" s="248"/>
      <c r="J46" s="266"/>
    </row>
    <row r="47" ht="15.75">
      <c r="B47" s="187" t="s">
        <v>141</v>
      </c>
      <c r="C47" s="181">
        <f>C45-C46</f>
        <v>4043.6599999999999</v>
      </c>
      <c r="D47" s="181">
        <f>D45-D46</f>
        <v>2638</v>
      </c>
      <c r="E47" s="220">
        <f t="shared" si="119"/>
        <v>65.237928015708547</v>
      </c>
      <c r="F47" s="221">
        <f t="shared" si="120"/>
        <v>88.011663714038775</v>
      </c>
      <c r="G47" s="181">
        <f>G45-G46</f>
        <v>2997.3300000000017</v>
      </c>
      <c r="H47" s="267"/>
      <c r="I47" s="248"/>
      <c r="J47" s="266"/>
    </row>
    <row r="48" ht="15.75">
      <c r="B48" s="187" t="s">
        <v>148</v>
      </c>
      <c r="C48" s="174">
        <v>18311.580000000002</v>
      </c>
      <c r="D48" s="174">
        <v>9259.5799999999999</v>
      </c>
      <c r="E48" s="236"/>
      <c r="F48" s="265"/>
      <c r="G48" s="174">
        <v>11640.469999999999</v>
      </c>
      <c r="H48" s="267"/>
      <c r="I48" s="248"/>
      <c r="J48" s="266"/>
    </row>
    <row r="49" ht="15.75">
      <c r="B49" s="188" t="s">
        <v>11</v>
      </c>
      <c r="C49" s="181">
        <f>C45-C44</f>
        <v>71</v>
      </c>
      <c r="D49" s="182">
        <f>D45-D44</f>
        <v>222.55999999999949</v>
      </c>
      <c r="E49" s="220">
        <f t="shared" si="119"/>
        <v>313.46478873239363</v>
      </c>
      <c r="F49" s="221">
        <f t="shared" si="120"/>
        <v>6.2480699370588759</v>
      </c>
      <c r="G49" s="182">
        <f>G45-G44</f>
        <v>3562.0600000000013</v>
      </c>
      <c r="H49" s="267"/>
      <c r="I49" s="248"/>
      <c r="J49" s="266"/>
    </row>
    <row r="50" ht="15.75">
      <c r="B50" s="187" t="s">
        <v>18</v>
      </c>
      <c r="C50" s="174">
        <v>71</v>
      </c>
      <c r="D50" s="174">
        <v>71.969999999999999</v>
      </c>
      <c r="E50" s="220">
        <f t="shared" si="119"/>
        <v>101.36619718309858</v>
      </c>
      <c r="F50" s="221">
        <f t="shared" si="120"/>
        <v>67.514071294559102</v>
      </c>
      <c r="G50" s="174">
        <v>106.59999999999999</v>
      </c>
      <c r="H50" s="267"/>
      <c r="J50" s="266"/>
    </row>
    <row r="51" ht="15.75">
      <c r="B51" s="219" t="s">
        <v>57</v>
      </c>
      <c r="C51" s="174"/>
      <c r="D51" s="174"/>
      <c r="E51" s="220"/>
      <c r="F51" s="221"/>
      <c r="G51" s="174"/>
    </row>
    <row r="52" ht="15.75">
      <c r="B52" s="187" t="s">
        <v>9</v>
      </c>
      <c r="C52" s="181">
        <v>44245.970000000001</v>
      </c>
      <c r="D52" s="174">
        <v>21602.220000000001</v>
      </c>
      <c r="E52" s="220">
        <f t="shared" si="119"/>
        <v>48.823022752128615</v>
      </c>
      <c r="F52" s="221">
        <f t="shared" si="120"/>
        <v>97.991383087881076</v>
      </c>
      <c r="G52" s="174">
        <v>22045.02</v>
      </c>
    </row>
    <row r="53" ht="15.75">
      <c r="B53" s="187" t="s">
        <v>15</v>
      </c>
      <c r="C53" s="181">
        <v>44295.970000000001</v>
      </c>
      <c r="D53" s="174">
        <v>21989.07</v>
      </c>
      <c r="E53" s="220">
        <f t="shared" si="119"/>
        <v>49.641242758652758</v>
      </c>
      <c r="F53" s="221">
        <f t="shared" si="120"/>
        <v>98.449676611146273</v>
      </c>
      <c r="G53" s="174">
        <v>22335.34</v>
      </c>
    </row>
    <row r="54" ht="15.75">
      <c r="B54" s="187" t="s">
        <v>143</v>
      </c>
      <c r="C54" s="181">
        <v>36452.050000000003</v>
      </c>
      <c r="D54" s="174">
        <v>17553.759999999998</v>
      </c>
      <c r="E54" s="220">
        <f t="shared" si="119"/>
        <v>48.155755300456342</v>
      </c>
      <c r="F54" s="221">
        <f t="shared" si="120"/>
        <v>100.981583868958</v>
      </c>
      <c r="G54" s="174">
        <v>17383.130000000001</v>
      </c>
    </row>
    <row r="55" ht="15.75">
      <c r="B55" s="187" t="s">
        <v>141</v>
      </c>
      <c r="C55" s="181">
        <f>C53-C54</f>
        <v>7843.9199999999983</v>
      </c>
      <c r="D55" s="174">
        <f>SUM(D53-D54)</f>
        <v>4435.3100000000013</v>
      </c>
      <c r="E55" s="220">
        <f t="shared" si="119"/>
        <v>56.544559352976599</v>
      </c>
      <c r="F55" s="221">
        <f t="shared" si="120"/>
        <v>89.562235850256798</v>
      </c>
      <c r="G55" s="174">
        <f>SUM(G53-G54)</f>
        <v>4952.2099999999991</v>
      </c>
    </row>
    <row r="56" ht="15.75">
      <c r="B56" s="187" t="s">
        <v>148</v>
      </c>
      <c r="C56" s="174">
        <v>27155</v>
      </c>
      <c r="D56" s="174">
        <v>13018.620000000001</v>
      </c>
      <c r="E56" s="220"/>
      <c r="F56" s="221"/>
      <c r="G56" s="174">
        <v>13464.022000000001</v>
      </c>
    </row>
    <row r="57" ht="15.75">
      <c r="B57" s="188" t="s">
        <v>11</v>
      </c>
      <c r="C57" s="181">
        <f>C53-C52</f>
        <v>50</v>
      </c>
      <c r="D57" s="182">
        <f>D53-D52</f>
        <v>386.84999999999854</v>
      </c>
      <c r="E57" s="220">
        <f t="shared" si="119"/>
        <v>773.69999999999709</v>
      </c>
      <c r="F57" s="221">
        <f t="shared" si="120"/>
        <v>133.24951777349094</v>
      </c>
      <c r="G57" s="182">
        <f>G53-G52</f>
        <v>290.31999999999971</v>
      </c>
    </row>
    <row r="58" ht="16.5">
      <c r="B58" s="238" t="s">
        <v>18</v>
      </c>
      <c r="C58" s="174">
        <v>50</v>
      </c>
      <c r="D58" s="185">
        <v>240.00999999999999</v>
      </c>
      <c r="E58" s="239">
        <f t="shared" si="119"/>
        <v>480.02000000000004</v>
      </c>
      <c r="F58" s="240">
        <f t="shared" si="120"/>
        <v>110.80794090489381</v>
      </c>
      <c r="G58" s="185">
        <v>216.59999999999999</v>
      </c>
    </row>
    <row r="59" ht="15.75">
      <c r="B59" s="262" t="s">
        <v>150</v>
      </c>
      <c r="C59" s="139" t="s">
        <v>36</v>
      </c>
      <c r="D59" s="139" t="s">
        <v>52</v>
      </c>
      <c r="E59" s="139" t="s">
        <v>38</v>
      </c>
      <c r="F59" s="140" t="s">
        <v>39</v>
      </c>
      <c r="G59" s="139"/>
    </row>
    <row r="60" ht="15.75">
      <c r="B60" s="263" t="s">
        <v>6</v>
      </c>
      <c r="C60" s="141" t="s">
        <v>180</v>
      </c>
      <c r="D60" s="141" t="s">
        <v>184</v>
      </c>
      <c r="E60" s="141" t="s">
        <v>40</v>
      </c>
      <c r="F60" s="142" t="s">
        <v>176</v>
      </c>
      <c r="G60" s="141"/>
    </row>
    <row r="61" ht="16.5">
      <c r="B61" s="264"/>
      <c r="C61" s="163" t="s">
        <v>74</v>
      </c>
      <c r="D61" s="163" t="s">
        <v>74</v>
      </c>
      <c r="E61" s="163"/>
      <c r="F61" s="143"/>
      <c r="G61" s="163"/>
    </row>
    <row r="62" ht="15.75">
      <c r="B62" s="241" t="s">
        <v>21</v>
      </c>
      <c r="C62" s="242"/>
      <c r="D62" s="242"/>
      <c r="E62" s="243"/>
      <c r="F62" s="244"/>
      <c r="G62" s="282"/>
    </row>
    <row r="63" ht="15.75">
      <c r="B63" s="187" t="s">
        <v>9</v>
      </c>
      <c r="C63" s="181">
        <v>34382.389999999999</v>
      </c>
      <c r="D63" s="174">
        <v>17744.16</v>
      </c>
      <c r="E63" s="220">
        <f t="shared" si="119"/>
        <v>51.608279703650616</v>
      </c>
      <c r="F63" s="221">
        <f t="shared" si="120"/>
        <v>92.698443877564344</v>
      </c>
      <c r="G63" s="174">
        <v>19141.810000000001</v>
      </c>
    </row>
    <row r="64" ht="15.75">
      <c r="B64" s="187" t="s">
        <v>15</v>
      </c>
      <c r="C64" s="181">
        <v>34432.389999999999</v>
      </c>
      <c r="D64" s="174">
        <v>18360.580000000002</v>
      </c>
      <c r="E64" s="220">
        <f t="shared" si="119"/>
        <v>53.323571207226692</v>
      </c>
      <c r="F64" s="221">
        <f t="shared" si="120"/>
        <v>95.475955483401947</v>
      </c>
      <c r="G64" s="174">
        <v>19230.580000000002</v>
      </c>
    </row>
    <row r="65" ht="15.75">
      <c r="B65" s="187" t="s">
        <v>147</v>
      </c>
      <c r="C65" s="181">
        <v>28748.389999999999</v>
      </c>
      <c r="D65" s="174">
        <v>14730.389999999999</v>
      </c>
      <c r="E65" s="220">
        <f t="shared" si="119"/>
        <v>51.239008514911625</v>
      </c>
      <c r="F65" s="221">
        <f t="shared" si="120"/>
        <v>93.229018330124518</v>
      </c>
      <c r="G65" s="174">
        <v>15800.219999999999</v>
      </c>
    </row>
    <row r="66" ht="15.75">
      <c r="B66" s="187" t="s">
        <v>141</v>
      </c>
      <c r="C66" s="181">
        <f>C64-C65</f>
        <v>5684</v>
      </c>
      <c r="D66" s="174">
        <f>D64-D65</f>
        <v>3630.1900000000023</v>
      </c>
      <c r="E66" s="220">
        <f t="shared" si="119"/>
        <v>63.866819141449724</v>
      </c>
      <c r="F66" s="221">
        <f t="shared" si="120"/>
        <v>105.82533611632599</v>
      </c>
      <c r="G66" s="174">
        <f>G64-G65</f>
        <v>3430.3600000000024</v>
      </c>
    </row>
    <row r="67" ht="15.75">
      <c r="B67" s="187" t="s">
        <v>148</v>
      </c>
      <c r="C67" s="174">
        <v>22299</v>
      </c>
      <c r="D67" s="174">
        <v>11150</v>
      </c>
      <c r="E67" s="236"/>
      <c r="F67" s="265"/>
      <c r="G67" s="174">
        <v>11291</v>
      </c>
    </row>
    <row r="68" ht="15.75">
      <c r="B68" s="188" t="s">
        <v>11</v>
      </c>
      <c r="C68" s="181">
        <f>C64-C63</f>
        <v>50</v>
      </c>
      <c r="D68" s="176">
        <f>D64-D63</f>
        <v>616.42000000000189</v>
      </c>
      <c r="E68" s="220">
        <f t="shared" si="119"/>
        <v>1232.8400000000038</v>
      </c>
      <c r="F68" s="221">
        <f t="shared" si="120"/>
        <v>694.40126168750578</v>
      </c>
      <c r="G68" s="176">
        <f>G64-G63</f>
        <v>88.770000000000437</v>
      </c>
    </row>
    <row r="69" ht="15.75">
      <c r="B69" s="187" t="s">
        <v>18</v>
      </c>
      <c r="C69" s="174">
        <v>50</v>
      </c>
      <c r="D69" s="174">
        <v>121.58</v>
      </c>
      <c r="E69" s="220">
        <f t="shared" si="119"/>
        <v>243.16</v>
      </c>
      <c r="F69" s="221">
        <f t="shared" si="120"/>
        <v>140.71759259259258</v>
      </c>
      <c r="G69" s="174">
        <v>86.400000000000006</v>
      </c>
    </row>
    <row r="70" ht="15.75">
      <c r="B70" s="219" t="s">
        <v>22</v>
      </c>
      <c r="C70" s="236"/>
      <c r="D70" s="174"/>
      <c r="E70" s="220"/>
      <c r="F70" s="221"/>
      <c r="G70" s="174"/>
    </row>
    <row r="71" ht="15.75">
      <c r="B71" s="187" t="s">
        <v>9</v>
      </c>
      <c r="C71" s="181">
        <v>20696.200000000001</v>
      </c>
      <c r="D71" s="174">
        <v>9042.5900000000001</v>
      </c>
      <c r="E71" s="220">
        <f t="shared" si="119"/>
        <v>43.692030421043476</v>
      </c>
      <c r="F71" s="221">
        <f t="shared" si="120"/>
        <v>89.710370088176703</v>
      </c>
      <c r="G71" s="174">
        <v>10079.76</v>
      </c>
    </row>
    <row r="72" ht="15.75">
      <c r="B72" s="187" t="s">
        <v>15</v>
      </c>
      <c r="C72" s="181">
        <v>20704.580000000002</v>
      </c>
      <c r="D72" s="174">
        <v>9404.2399999999998</v>
      </c>
      <c r="E72" s="220">
        <f t="shared" si="119"/>
        <v>45.421061426988615</v>
      </c>
      <c r="F72" s="221">
        <f t="shared" si="120"/>
        <v>93.412148235852712</v>
      </c>
      <c r="G72" s="174">
        <v>10067.469999999999</v>
      </c>
    </row>
    <row r="73" ht="15.75">
      <c r="B73" s="187" t="s">
        <v>147</v>
      </c>
      <c r="C73" s="181">
        <v>18262</v>
      </c>
      <c r="D73" s="174">
        <v>7860.4899999999998</v>
      </c>
      <c r="E73" s="220">
        <f t="shared" si="119"/>
        <v>43.042875917205123</v>
      </c>
      <c r="F73" s="221">
        <f t="shared" si="120"/>
        <v>90.633507171246293</v>
      </c>
      <c r="G73" s="174">
        <v>8672.8299999999999</v>
      </c>
    </row>
    <row r="74" ht="15.75">
      <c r="B74" s="187" t="s">
        <v>144</v>
      </c>
      <c r="C74" s="181">
        <f>C72-C73</f>
        <v>2442.5800000000017</v>
      </c>
      <c r="D74" s="174">
        <f>D72-D73</f>
        <v>1543.75</v>
      </c>
      <c r="E74" s="220">
        <f t="shared" si="119"/>
        <v>63.201614686110538</v>
      </c>
      <c r="F74" s="221">
        <f t="shared" si="120"/>
        <v>110.69164802386284</v>
      </c>
      <c r="G74" s="174">
        <f>G72-G73</f>
        <v>1394.6399999999994</v>
      </c>
    </row>
    <row r="75" ht="15.75">
      <c r="B75" s="187" t="s">
        <v>148</v>
      </c>
      <c r="C75" s="174">
        <v>13425</v>
      </c>
      <c r="D75" s="174">
        <v>6713</v>
      </c>
      <c r="E75" s="248"/>
      <c r="F75" s="265"/>
      <c r="G75" s="174">
        <v>6466</v>
      </c>
    </row>
    <row r="76" ht="15.75">
      <c r="B76" s="188" t="s">
        <v>11</v>
      </c>
      <c r="C76" s="174">
        <f>C72-C71</f>
        <v>8.3800000000010186</v>
      </c>
      <c r="D76" s="176">
        <f>D72-D71</f>
        <v>361.64999999999964</v>
      </c>
      <c r="E76" s="220">
        <f t="shared" si="119"/>
        <v>4315.6324582333609</v>
      </c>
      <c r="F76" s="221">
        <f t="shared" si="120"/>
        <v>-2942.6362896661835</v>
      </c>
      <c r="G76" s="176">
        <f>G72-G71</f>
        <v>-12.290000000000873</v>
      </c>
    </row>
    <row r="77" ht="15.75">
      <c r="B77" s="187" t="s">
        <v>18</v>
      </c>
      <c r="C77" s="174">
        <v>8.3800000000000008</v>
      </c>
      <c r="D77" s="174">
        <v>31.48</v>
      </c>
      <c r="E77" s="220">
        <f t="shared" si="119"/>
        <v>375.65632458233887</v>
      </c>
      <c r="F77" s="221">
        <f t="shared" si="120"/>
        <v>100</v>
      </c>
      <c r="G77" s="174">
        <v>31.48</v>
      </c>
    </row>
    <row r="78" ht="15.75">
      <c r="B78" s="219" t="s">
        <v>23</v>
      </c>
      <c r="C78" s="174"/>
      <c r="D78" s="174"/>
      <c r="E78" s="220"/>
      <c r="F78" s="221"/>
      <c r="G78" s="174"/>
    </row>
    <row r="79" ht="15.75">
      <c r="B79" s="187" t="s">
        <v>9</v>
      </c>
      <c r="C79" s="181">
        <v>13477</v>
      </c>
      <c r="D79" s="174">
        <v>6170.7299999999996</v>
      </c>
      <c r="E79" s="220">
        <f t="shared" ref="E78:E98" si="121">D79/C79*100</f>
        <v>45.787118794984046</v>
      </c>
      <c r="F79" s="221">
        <f t="shared" ref="F78:F98" si="122">D79/G79*100</f>
        <v>91.677499773433297</v>
      </c>
      <c r="G79" s="174">
        <v>6730.9099999999999</v>
      </c>
    </row>
    <row r="80" ht="15.75">
      <c r="B80" s="187" t="s">
        <v>15</v>
      </c>
      <c r="C80" s="181">
        <v>13532</v>
      </c>
      <c r="D80" s="174">
        <v>6271.6899999999996</v>
      </c>
      <c r="E80" s="220">
        <f t="shared" si="121"/>
        <v>46.347103162873189</v>
      </c>
      <c r="F80" s="221">
        <f t="shared" si="122"/>
        <v>94.248909366598582</v>
      </c>
      <c r="G80" s="174">
        <v>6654.3900000000003</v>
      </c>
    </row>
    <row r="81" ht="15.75">
      <c r="B81" s="187" t="s">
        <v>147</v>
      </c>
      <c r="C81" s="181">
        <v>11772</v>
      </c>
      <c r="D81" s="174">
        <v>5254.2399999999998</v>
      </c>
      <c r="E81" s="220">
        <f t="shared" si="121"/>
        <v>44.633367312266394</v>
      </c>
      <c r="F81" s="221">
        <f t="shared" si="122"/>
        <v>91.327420092157581</v>
      </c>
      <c r="G81" s="174">
        <v>5753.1899999999996</v>
      </c>
    </row>
    <row r="82" ht="15.75">
      <c r="B82" s="187" t="s">
        <v>141</v>
      </c>
      <c r="C82" s="181">
        <f>C80-C81</f>
        <v>1760</v>
      </c>
      <c r="D82" s="174">
        <f>D80-D81</f>
        <v>1017.4499999999998</v>
      </c>
      <c r="E82" s="220">
        <f t="shared" si="121"/>
        <v>57.809659090909079</v>
      </c>
      <c r="F82" s="221">
        <f t="shared" si="122"/>
        <v>112.89946737683078</v>
      </c>
      <c r="G82" s="174">
        <f>G80-G81</f>
        <v>901.20000000000073</v>
      </c>
    </row>
    <row r="83" ht="15.75">
      <c r="B83" s="187" t="s">
        <v>148</v>
      </c>
      <c r="C83" s="174">
        <v>8843</v>
      </c>
      <c r="D83" s="174">
        <v>4254.2399999999998</v>
      </c>
      <c r="E83" s="236"/>
      <c r="F83" s="265"/>
      <c r="G83" s="174">
        <v>4365</v>
      </c>
    </row>
    <row r="84" ht="15.75">
      <c r="B84" s="188" t="s">
        <v>11</v>
      </c>
      <c r="C84" s="181">
        <f>C80-C79</f>
        <v>55</v>
      </c>
      <c r="D84" s="176">
        <f>D80-D79</f>
        <v>100.96000000000004</v>
      </c>
      <c r="E84" s="220">
        <f t="shared" si="121"/>
        <v>183.56363636363645</v>
      </c>
      <c r="F84" s="221">
        <f t="shared" si="122"/>
        <v>-131.93936225823398</v>
      </c>
      <c r="G84" s="176">
        <f>G80-G79</f>
        <v>-76.519999999999527</v>
      </c>
    </row>
    <row r="85" ht="15.75">
      <c r="B85" s="187" t="s">
        <v>18</v>
      </c>
      <c r="C85" s="174">
        <v>55</v>
      </c>
      <c r="D85" s="174">
        <v>41.25</v>
      </c>
      <c r="E85" s="220">
        <f t="shared" si="121"/>
        <v>75</v>
      </c>
      <c r="F85" s="221">
        <f t="shared" si="122"/>
        <v>99.087196733125154</v>
      </c>
      <c r="G85" s="174">
        <v>41.630000000000003</v>
      </c>
    </row>
    <row r="86" ht="15.75">
      <c r="B86" s="219" t="s">
        <v>24</v>
      </c>
      <c r="C86" s="174"/>
      <c r="D86" s="174"/>
      <c r="E86" s="220"/>
      <c r="F86" s="221"/>
      <c r="G86" s="174"/>
    </row>
    <row r="87" ht="15.75">
      <c r="B87" s="187" t="s">
        <v>9</v>
      </c>
      <c r="C87" s="181">
        <v>15067.5</v>
      </c>
      <c r="D87" s="174">
        <v>7350.5299999999997</v>
      </c>
      <c r="E87" s="220">
        <f t="shared" si="121"/>
        <v>48.78400530944085</v>
      </c>
      <c r="F87" s="221">
        <f t="shared" si="122"/>
        <v>113.42237762453573</v>
      </c>
      <c r="G87" s="174">
        <v>6480.6700000000001</v>
      </c>
    </row>
    <row r="88" ht="15.75">
      <c r="B88" s="187" t="s">
        <v>15</v>
      </c>
      <c r="C88" s="181">
        <v>15096</v>
      </c>
      <c r="D88" s="174">
        <v>7412.79</v>
      </c>
      <c r="E88" s="220">
        <f t="shared" si="121"/>
        <v>49.10433227344992</v>
      </c>
      <c r="F88" s="221">
        <f t="shared" si="122"/>
        <v>89.734529343405001</v>
      </c>
      <c r="G88" s="174">
        <v>8260.7999999999993</v>
      </c>
    </row>
    <row r="89" ht="15.75">
      <c r="B89" s="187" t="s">
        <v>147</v>
      </c>
      <c r="C89" s="181">
        <v>12807</v>
      </c>
      <c r="D89" s="174">
        <v>6245.2200000000003</v>
      </c>
      <c r="E89" s="220">
        <f t="shared" si="121"/>
        <v>48.764113375497772</v>
      </c>
      <c r="F89" s="221">
        <f t="shared" si="122"/>
        <v>88.925245621529271</v>
      </c>
      <c r="G89" s="174">
        <v>7023</v>
      </c>
    </row>
    <row r="90" ht="15.75">
      <c r="B90" s="187" t="s">
        <v>141</v>
      </c>
      <c r="C90" s="181">
        <f>C88-C89</f>
        <v>2289</v>
      </c>
      <c r="D90" s="174">
        <f>D88-D89</f>
        <v>1167.5699999999997</v>
      </c>
      <c r="E90" s="220">
        <f t="shared" si="121"/>
        <v>51.007863695937075</v>
      </c>
      <c r="F90" s="221">
        <f t="shared" si="122"/>
        <v>94.326223945710169</v>
      </c>
      <c r="G90" s="174">
        <f>G88-G89</f>
        <v>1237.7999999999993</v>
      </c>
    </row>
    <row r="91" ht="15.75">
      <c r="B91" s="187" t="s">
        <v>148</v>
      </c>
      <c r="C91" s="174">
        <v>9724</v>
      </c>
      <c r="D91" s="174">
        <v>4862</v>
      </c>
      <c r="E91" s="236"/>
      <c r="F91" s="265"/>
      <c r="G91" s="174">
        <v>6104</v>
      </c>
    </row>
    <row r="92" ht="15.75">
      <c r="B92" s="188" t="s">
        <v>11</v>
      </c>
      <c r="C92" s="181">
        <f>C88-C87</f>
        <v>28.5</v>
      </c>
      <c r="D92" s="176">
        <f>D88-D87</f>
        <v>62.260000000000218</v>
      </c>
      <c r="E92" s="220">
        <f t="shared" si="121"/>
        <v>218.45614035087797</v>
      </c>
      <c r="F92" s="221">
        <f t="shared" si="122"/>
        <v>3.4974973737873212</v>
      </c>
      <c r="G92" s="176">
        <f>G88-G87</f>
        <v>1780.1299999999992</v>
      </c>
    </row>
    <row r="93" ht="15.75">
      <c r="B93" s="187" t="s">
        <v>18</v>
      </c>
      <c r="C93" s="174">
        <v>57.5</v>
      </c>
      <c r="D93" s="174">
        <v>28.329999999999998</v>
      </c>
      <c r="E93" s="220">
        <f t="shared" si="121"/>
        <v>49.269565217391303</v>
      </c>
      <c r="F93" s="221">
        <f t="shared" si="122"/>
        <v>42.878764946269108</v>
      </c>
      <c r="G93" s="174">
        <v>66.069999999999993</v>
      </c>
    </row>
    <row r="94" ht="15.75">
      <c r="B94" s="186" t="s">
        <v>162</v>
      </c>
      <c r="C94" s="174"/>
      <c r="D94" s="206"/>
      <c r="E94" s="222"/>
      <c r="F94" s="223"/>
      <c r="G94" s="206"/>
      <c r="L94" s="248" t="s">
        <v>171</v>
      </c>
    </row>
    <row r="95" ht="15.75">
      <c r="B95" s="187" t="s">
        <v>9</v>
      </c>
      <c r="C95" s="181">
        <v>8770</v>
      </c>
      <c r="D95" s="174">
        <v>4342.1000000000004</v>
      </c>
      <c r="E95" s="220">
        <f t="shared" si="121"/>
        <v>49.510832383124296</v>
      </c>
      <c r="F95" s="221">
        <f t="shared" si="122"/>
        <v>109.6332093612788</v>
      </c>
      <c r="G95" s="174">
        <v>3960.5700000000002</v>
      </c>
    </row>
    <row r="96" ht="15.75">
      <c r="B96" s="187" t="s">
        <v>15</v>
      </c>
      <c r="C96" s="181">
        <v>8784</v>
      </c>
      <c r="D96" s="174">
        <v>4282.6400000000003</v>
      </c>
      <c r="E96" s="220">
        <f t="shared" si="121"/>
        <v>48.755009107468126</v>
      </c>
      <c r="F96" s="221">
        <f t="shared" si="122"/>
        <v>103.58352199067357</v>
      </c>
      <c r="G96" s="174">
        <v>4134.4799999999996</v>
      </c>
    </row>
    <row r="97" ht="15.75">
      <c r="B97" s="187" t="s">
        <v>147</v>
      </c>
      <c r="C97" s="181">
        <v>6088</v>
      </c>
      <c r="D97" s="174">
        <v>3044.46</v>
      </c>
      <c r="E97" s="220">
        <f t="shared" si="121"/>
        <v>50.007555847568987</v>
      </c>
      <c r="F97" s="221">
        <f t="shared" si="122"/>
        <v>98.08973016512283</v>
      </c>
      <c r="G97" s="174">
        <v>3103.75</v>
      </c>
    </row>
    <row r="98" ht="15.75">
      <c r="B98" s="187" t="s">
        <v>141</v>
      </c>
      <c r="C98" s="181">
        <f>C96-C97</f>
        <v>2696</v>
      </c>
      <c r="D98" s="174">
        <f>D96-D97</f>
        <v>1238.1800000000003</v>
      </c>
      <c r="E98" s="220">
        <f t="shared" si="121"/>
        <v>45.926557863501493</v>
      </c>
      <c r="F98" s="221">
        <f t="shared" si="122"/>
        <v>120.12651227770617</v>
      </c>
      <c r="G98" s="174">
        <f>G96-G97</f>
        <v>1030.7299999999996</v>
      </c>
    </row>
    <row r="99" ht="15.75">
      <c r="B99" s="187" t="s">
        <v>148</v>
      </c>
      <c r="C99" s="174">
        <v>4329</v>
      </c>
      <c r="D99" s="174">
        <v>2165</v>
      </c>
      <c r="E99" s="236"/>
      <c r="F99" s="265"/>
      <c r="G99" s="174">
        <v>2306</v>
      </c>
    </row>
    <row r="100" ht="15.75">
      <c r="B100" s="188" t="s">
        <v>11</v>
      </c>
      <c r="C100" s="181">
        <f>C96-C95</f>
        <v>14</v>
      </c>
      <c r="D100" s="176">
        <f>D96-D95</f>
        <v>-59.460000000000036</v>
      </c>
      <c r="E100" s="220">
        <f t="shared" ref="E100:E101" si="123">D100/C100*100</f>
        <v>-424.71428571428601</v>
      </c>
      <c r="F100" s="221">
        <f t="shared" ref="F100:F101" si="124">D100/G100*100</f>
        <v>-34.190098326720857</v>
      </c>
      <c r="G100" s="176">
        <f>G96-G95</f>
        <v>173.9099999999994</v>
      </c>
    </row>
    <row r="101" ht="16.5">
      <c r="B101" s="238" t="s">
        <v>18</v>
      </c>
      <c r="C101" s="185">
        <v>14</v>
      </c>
      <c r="D101" s="212">
        <v>120.19</v>
      </c>
      <c r="E101" s="239">
        <f t="shared" si="123"/>
        <v>858.49999999999989</v>
      </c>
      <c r="F101" s="240">
        <f t="shared" si="124"/>
        <v>135.70057581573897</v>
      </c>
      <c r="G101" s="212">
        <v>88.569999999999993</v>
      </c>
    </row>
    <row r="112" ht="15.75">
      <c r="B112" s="248" t="s">
        <v>178</v>
      </c>
    </row>
    <row r="113" ht="15.75">
      <c r="B113" s="248" t="s">
        <v>185</v>
      </c>
    </row>
    <row r="118" ht="15.75">
      <c r="B118" s="279"/>
      <c r="C118" s="213"/>
      <c r="D118" s="213"/>
      <c r="E118" s="280"/>
      <c r="F118" s="280"/>
      <c r="G118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8" man="1" max="5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C110" activeCellId="0" sqref="C110"/>
    </sheetView>
  </sheetViews>
  <sheetFormatPr baseColWidth="8" defaultRowHeight="15.75" customHeight="1"/>
  <cols>
    <col customWidth="1" min="1" max="1" style="248" width="16.710899999999999"/>
    <col customWidth="1" min="2" max="2" style="248" width="32.140599999999999"/>
    <col customWidth="1" min="3" max="4" style="248" width="14.710900000000001"/>
    <col customWidth="1" min="5" max="5" style="248" width="13.5703"/>
    <col customWidth="1" min="6" max="6" style="248" width="16"/>
    <col customWidth="1" min="7" max="7" style="213" width="14.140599999999999"/>
    <col customWidth="1" min="8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1">
      <c r="B2" s="82" t="s">
        <v>186</v>
      </c>
      <c r="C2" s="86"/>
      <c r="D2" s="86"/>
      <c r="E2" s="86"/>
      <c r="F2" s="86"/>
    </row>
    <row r="3" ht="15.75"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</row>
    <row r="4" ht="15.75">
      <c r="B4" s="168" t="s">
        <v>6</v>
      </c>
      <c r="C4" s="141" t="s">
        <v>187</v>
      </c>
      <c r="D4" s="141" t="s">
        <v>188</v>
      </c>
      <c r="E4" s="141" t="s">
        <v>40</v>
      </c>
      <c r="F4" s="142" t="s">
        <v>189</v>
      </c>
    </row>
    <row r="5" ht="16.5">
      <c r="B5" s="169"/>
      <c r="C5" s="163" t="s">
        <v>74</v>
      </c>
      <c r="D5" s="163" t="s">
        <v>74</v>
      </c>
      <c r="E5" s="163"/>
      <c r="F5" s="143"/>
    </row>
    <row r="6" ht="15.75">
      <c r="B6" s="219" t="s">
        <v>8</v>
      </c>
      <c r="C6" s="174"/>
      <c r="D6" s="174"/>
      <c r="E6" s="220"/>
      <c r="F6" s="221"/>
      <c r="G6" s="174"/>
    </row>
    <row r="7" ht="15.75">
      <c r="B7" s="187" t="s">
        <v>9</v>
      </c>
      <c r="C7" s="174">
        <v>85123</v>
      </c>
      <c r="D7" s="174">
        <v>79496.880000000005</v>
      </c>
      <c r="E7" s="220">
        <f t="shared" ref="E7:E12" si="125">D7/C7*100</f>
        <v>93.39059948545048</v>
      </c>
      <c r="F7" s="221">
        <f t="shared" ref="F7:F8" si="126">D7/G7*100</f>
        <v>92.650186018573194</v>
      </c>
      <c r="G7" s="174">
        <v>85803.259999999995</v>
      </c>
    </row>
    <row r="8" ht="15.75">
      <c r="B8" s="187" t="s">
        <v>10</v>
      </c>
      <c r="C8" s="174">
        <v>85123</v>
      </c>
      <c r="D8" s="174">
        <v>81283.399999999994</v>
      </c>
      <c r="E8" s="220">
        <f t="shared" si="125"/>
        <v>95.489350704274983</v>
      </c>
      <c r="F8" s="221">
        <f t="shared" si="126"/>
        <v>92.89380675193614</v>
      </c>
      <c r="G8" s="174">
        <v>87501.419999999998</v>
      </c>
    </row>
    <row r="9" ht="15.75">
      <c r="B9" s="187" t="s">
        <v>159</v>
      </c>
      <c r="C9" s="174">
        <v>64763</v>
      </c>
      <c r="D9" s="174">
        <v>65275.720000000001</v>
      </c>
      <c r="E9" s="220">
        <f t="shared" si="125"/>
        <v>100.79168661118231</v>
      </c>
      <c r="F9" s="221">
        <f>ABS(D9/G9*100)</f>
        <v>93.820155034748652</v>
      </c>
      <c r="G9" s="174">
        <v>69575.369999999995</v>
      </c>
    </row>
    <row r="10" ht="15.75">
      <c r="B10" s="187" t="s">
        <v>141</v>
      </c>
      <c r="C10" s="174">
        <f>C8-C9</f>
        <v>20360</v>
      </c>
      <c r="D10" s="174">
        <f>D8-D9</f>
        <v>16007.679999999993</v>
      </c>
      <c r="E10" s="220">
        <f t="shared" si="125"/>
        <v>78.623182711198396</v>
      </c>
      <c r="F10" s="221">
        <f t="shared" ref="F10:F11" si="127">D10/G10*100</f>
        <v>89.298423244384523</v>
      </c>
      <c r="G10" s="174">
        <f>G8-G9</f>
        <v>17926.050000000003</v>
      </c>
    </row>
    <row r="11" ht="15.75">
      <c r="B11" s="188" t="s">
        <v>11</v>
      </c>
      <c r="C11" s="176">
        <f>C8-C7</f>
        <v>0</v>
      </c>
      <c r="D11" s="176">
        <f>D8-D7</f>
        <v>1786.5199999999895</v>
      </c>
      <c r="E11" s="220" t="e">
        <f t="shared" si="125"/>
        <v>#DIV/0!</v>
      </c>
      <c r="F11" s="221">
        <f t="shared" si="127"/>
        <v>105.20327884298214</v>
      </c>
      <c r="G11" s="176">
        <f>G8-G7</f>
        <v>1698.1600000000035</v>
      </c>
    </row>
    <row r="12" ht="15.75">
      <c r="B12" s="187" t="s">
        <v>13</v>
      </c>
      <c r="C12" s="174">
        <v>337</v>
      </c>
      <c r="D12" s="174">
        <v>873.84000000000003</v>
      </c>
      <c r="E12" s="220">
        <f t="shared" si="125"/>
        <v>259.29970326409494</v>
      </c>
      <c r="F12" s="221">
        <f>ABS(D12/G12*100)</f>
        <v>57.756979695431475</v>
      </c>
      <c r="G12" s="174">
        <v>1512.96</v>
      </c>
    </row>
    <row r="13" ht="15.75">
      <c r="B13" s="219" t="s">
        <v>14</v>
      </c>
      <c r="C13" s="174"/>
      <c r="D13" s="174"/>
      <c r="E13" s="220"/>
      <c r="F13" s="221"/>
      <c r="G13" s="174"/>
    </row>
    <row r="14" ht="15.75">
      <c r="B14" s="187" t="s">
        <v>9</v>
      </c>
      <c r="C14" s="174">
        <v>14638</v>
      </c>
      <c r="D14" s="174">
        <v>13125.16</v>
      </c>
      <c r="E14" s="220">
        <f t="shared" ref="E14:E17" si="128">D14/C14*100</f>
        <v>89.664981554857221</v>
      </c>
      <c r="F14" s="221">
        <f t="shared" ref="F14:F77" si="129">D14/G14*100</f>
        <v>91.618013731715024</v>
      </c>
      <c r="G14" s="174">
        <v>14325.959999999999</v>
      </c>
    </row>
    <row r="15" ht="15.75">
      <c r="B15" s="187" t="s">
        <v>15</v>
      </c>
      <c r="C15" s="174">
        <v>14875</v>
      </c>
      <c r="D15" s="174">
        <v>13306.58</v>
      </c>
      <c r="E15" s="220">
        <f t="shared" si="128"/>
        <v>89.456000000000003</v>
      </c>
      <c r="F15" s="221">
        <f t="shared" si="129"/>
        <v>92.089161897814961</v>
      </c>
      <c r="G15" s="174">
        <v>14449.67</v>
      </c>
    </row>
    <row r="16" ht="15.75">
      <c r="B16" s="187" t="s">
        <v>159</v>
      </c>
      <c r="C16" s="174">
        <v>10001</v>
      </c>
      <c r="D16" s="174">
        <v>8730</v>
      </c>
      <c r="E16" s="220">
        <f t="shared" si="128"/>
        <v>87.291270872912705</v>
      </c>
      <c r="F16" s="221">
        <f t="shared" si="129"/>
        <v>96.357615894039739</v>
      </c>
      <c r="G16" s="174">
        <v>9060</v>
      </c>
    </row>
    <row r="17" ht="15.75">
      <c r="B17" s="187" t="s">
        <v>141</v>
      </c>
      <c r="C17" s="174">
        <f>C15-C16</f>
        <v>4874</v>
      </c>
      <c r="D17" s="174">
        <f>D15-D16</f>
        <v>4576.5799999999999</v>
      </c>
      <c r="E17" s="220">
        <f t="shared" si="128"/>
        <v>93.897825194911775</v>
      </c>
      <c r="F17" s="221">
        <f t="shared" si="129"/>
        <v>84.913918662923706</v>
      </c>
      <c r="G17" s="174">
        <f>G15-G16</f>
        <v>5389.6700000000001</v>
      </c>
    </row>
    <row r="18" ht="15.75">
      <c r="B18" s="188" t="s">
        <v>11</v>
      </c>
      <c r="C18" s="176">
        <f>C15-C14</f>
        <v>237</v>
      </c>
      <c r="D18" s="176">
        <f>D15-D14</f>
        <v>181.42000000000007</v>
      </c>
      <c r="E18" s="220">
        <f>ABS(D18/C18*100)</f>
        <v>76.548523206751085</v>
      </c>
      <c r="F18" s="221">
        <f t="shared" si="129"/>
        <v>146.64942203540431</v>
      </c>
      <c r="G18" s="176">
        <f>G15-G14</f>
        <v>123.71000000000095</v>
      </c>
    </row>
    <row r="19" ht="15.75">
      <c r="B19" s="187" t="s">
        <v>13</v>
      </c>
      <c r="C19" s="174">
        <v>237</v>
      </c>
      <c r="D19" s="174">
        <v>253.97</v>
      </c>
      <c r="E19" s="220">
        <f>D19/C19*100</f>
        <v>107.16033755274262</v>
      </c>
      <c r="F19" s="221">
        <f t="shared" si="129"/>
        <v>114.98098515030786</v>
      </c>
      <c r="G19" s="174">
        <v>220.88</v>
      </c>
    </row>
    <row r="20" ht="15.75">
      <c r="B20" s="219" t="s">
        <v>183</v>
      </c>
      <c r="C20" s="174"/>
      <c r="D20" s="174"/>
      <c r="E20" s="220"/>
      <c r="F20" s="221"/>
      <c r="G20" s="174"/>
    </row>
    <row r="21" ht="15.75">
      <c r="B21" s="187" t="s">
        <v>9</v>
      </c>
      <c r="C21" s="174">
        <v>7081</v>
      </c>
      <c r="D21" s="174">
        <v>7107.71</v>
      </c>
      <c r="E21" s="220">
        <f t="shared" ref="E21:E73" si="130">D21/C21*100</f>
        <v>100.377206609236</v>
      </c>
      <c r="F21" s="221">
        <f t="shared" si="129"/>
        <v>102.21273425905686</v>
      </c>
      <c r="G21" s="174">
        <v>6953.8400000000001</v>
      </c>
    </row>
    <row r="22" ht="15.75">
      <c r="B22" s="187" t="s">
        <v>15</v>
      </c>
      <c r="C22" s="174">
        <v>7081</v>
      </c>
      <c r="D22" s="174">
        <v>7389.96</v>
      </c>
      <c r="E22" s="220">
        <f t="shared" si="130"/>
        <v>104.36322553311679</v>
      </c>
      <c r="F22" s="221">
        <f t="shared" si="129"/>
        <v>105.02801235897887</v>
      </c>
      <c r="G22" s="174">
        <v>7036.1800000000003</v>
      </c>
    </row>
    <row r="23" ht="15.75">
      <c r="B23" s="187" t="s">
        <v>159</v>
      </c>
      <c r="C23" s="174">
        <v>2733</v>
      </c>
      <c r="D23" s="174">
        <v>2733.5</v>
      </c>
      <c r="E23" s="220">
        <f t="shared" si="130"/>
        <v>100.01829491401391</v>
      </c>
      <c r="F23" s="221">
        <f t="shared" si="129"/>
        <v>92.708156689842298</v>
      </c>
      <c r="G23" s="174">
        <v>2948.5</v>
      </c>
    </row>
    <row r="24" ht="15.75">
      <c r="B24" s="187" t="s">
        <v>141</v>
      </c>
      <c r="C24" s="174">
        <f>C22-C23</f>
        <v>4348</v>
      </c>
      <c r="D24" s="174">
        <f>D22-D23</f>
        <v>4656.46</v>
      </c>
      <c r="E24" s="220">
        <f t="shared" si="130"/>
        <v>107.09429622815088</v>
      </c>
      <c r="F24" s="221">
        <f t="shared" si="129"/>
        <v>113.91449428526694</v>
      </c>
      <c r="G24" s="174">
        <f>G22-G23</f>
        <v>4087.6800000000003</v>
      </c>
    </row>
    <row r="25" ht="15.75">
      <c r="B25" s="188" t="s">
        <v>11</v>
      </c>
      <c r="C25" s="176">
        <f>C22-C21</f>
        <v>0</v>
      </c>
      <c r="D25" s="176">
        <f>D22-D21</f>
        <v>282.25</v>
      </c>
      <c r="E25" s="220" t="e">
        <f t="shared" si="130"/>
        <v>#DIV/0!</v>
      </c>
      <c r="F25" s="221">
        <f t="shared" si="129"/>
        <v>342.78600923002125</v>
      </c>
      <c r="G25" s="176">
        <f>G22-G21</f>
        <v>82.340000000000146</v>
      </c>
    </row>
    <row r="26" ht="15.75">
      <c r="B26" s="187" t="s">
        <v>13</v>
      </c>
      <c r="C26" s="174">
        <v>137.90000000000001</v>
      </c>
      <c r="D26" s="174">
        <v>378.99000000000001</v>
      </c>
      <c r="E26" s="220">
        <f t="shared" si="130"/>
        <v>274.82958665699783</v>
      </c>
      <c r="F26" s="221">
        <f t="shared" si="129"/>
        <v>129.10137620929282</v>
      </c>
      <c r="G26" s="174">
        <v>293.56</v>
      </c>
    </row>
    <row r="27" ht="15.75">
      <c r="B27" s="219" t="s">
        <v>16</v>
      </c>
      <c r="C27" s="174"/>
      <c r="D27" s="174"/>
      <c r="E27" s="220"/>
      <c r="F27" s="221"/>
      <c r="G27" s="174"/>
    </row>
    <row r="28" ht="15.75">
      <c r="B28" s="187" t="s">
        <v>9</v>
      </c>
      <c r="C28" s="174">
        <v>19127.09</v>
      </c>
      <c r="D28" s="174">
        <v>18867.310000000001</v>
      </c>
      <c r="E28" s="220">
        <f t="shared" si="130"/>
        <v>98.641821625767435</v>
      </c>
      <c r="F28" s="221">
        <f t="shared" si="129"/>
        <v>99.715819604377771</v>
      </c>
      <c r="G28" s="174">
        <v>18921.080000000002</v>
      </c>
    </row>
    <row r="29" ht="15.75">
      <c r="B29" s="187" t="s">
        <v>15</v>
      </c>
      <c r="C29" s="174">
        <v>19128.939999999999</v>
      </c>
      <c r="D29" s="174">
        <v>19168.619999999999</v>
      </c>
      <c r="E29" s="220">
        <f t="shared" si="130"/>
        <v>100.20743438998711</v>
      </c>
      <c r="F29" s="221">
        <f t="shared" si="129"/>
        <v>100.56592736382355</v>
      </c>
      <c r="G29" s="174">
        <v>19060.75</v>
      </c>
    </row>
    <row r="30" ht="15.75">
      <c r="B30" s="187" t="s">
        <v>159</v>
      </c>
      <c r="C30" s="174">
        <v>15893.370000000001</v>
      </c>
      <c r="D30" s="174">
        <v>15892.34</v>
      </c>
      <c r="E30" s="220">
        <f t="shared" si="130"/>
        <v>99.993519310253262</v>
      </c>
      <c r="F30" s="221">
        <f t="shared" si="129"/>
        <v>101.29871454349946</v>
      </c>
      <c r="G30" s="174">
        <v>15688.59</v>
      </c>
    </row>
    <row r="31" ht="15.75">
      <c r="B31" s="187" t="s">
        <v>144</v>
      </c>
      <c r="C31" s="174">
        <f>C29-C30</f>
        <v>3235.5699999999979</v>
      </c>
      <c r="D31" s="174">
        <f>D29-D30</f>
        <v>3276.2799999999988</v>
      </c>
      <c r="E31" s="220">
        <f t="shared" si="130"/>
        <v>101.25820180061011</v>
      </c>
      <c r="F31" s="221">
        <f t="shared" si="129"/>
        <v>97.156718542417892</v>
      </c>
      <c r="G31" s="174">
        <f>G29-G30</f>
        <v>3372.1599999999999</v>
      </c>
    </row>
    <row r="32" ht="15.75">
      <c r="B32" s="188" t="s">
        <v>11</v>
      </c>
      <c r="C32" s="176">
        <f>C29-C28</f>
        <v>1.8499999999985448</v>
      </c>
      <c r="D32" s="176">
        <f>D29-D28</f>
        <v>301.30999999999767</v>
      </c>
      <c r="E32" s="220">
        <f t="shared" si="130"/>
        <v>16287.027027039712</v>
      </c>
      <c r="F32" s="221">
        <f t="shared" si="129"/>
        <v>215.72993484642473</v>
      </c>
      <c r="G32" s="176">
        <f>G29-G28</f>
        <v>139.66999999999825</v>
      </c>
    </row>
    <row r="33" ht="15.75">
      <c r="B33" s="187" t="s">
        <v>13</v>
      </c>
      <c r="C33" s="174">
        <v>89</v>
      </c>
      <c r="D33" s="174">
        <v>83.930000000000007</v>
      </c>
      <c r="E33" s="220">
        <f t="shared" si="130"/>
        <v>94.303370786516865</v>
      </c>
      <c r="F33" s="221">
        <f t="shared" si="129"/>
        <v>41.733379742429513</v>
      </c>
      <c r="G33" s="174">
        <v>201.11000000000001</v>
      </c>
    </row>
    <row r="34" ht="15.75">
      <c r="B34" s="235" t="s">
        <v>17</v>
      </c>
      <c r="C34" s="174"/>
      <c r="D34" s="174"/>
      <c r="E34" s="220"/>
      <c r="F34" s="221"/>
      <c r="G34" s="174"/>
    </row>
    <row r="35" ht="15.75">
      <c r="B35" s="187" t="s">
        <v>9</v>
      </c>
      <c r="C35" s="174">
        <v>33532.510000000002</v>
      </c>
      <c r="D35" s="174">
        <v>33182.599999999999</v>
      </c>
      <c r="E35" s="220">
        <f t="shared" si="130"/>
        <v>98.956505194511223</v>
      </c>
      <c r="F35" s="221">
        <f t="shared" si="129"/>
        <v>110.9136792846996</v>
      </c>
      <c r="G35" s="174">
        <v>29917.5</v>
      </c>
    </row>
    <row r="36" ht="15.75">
      <c r="B36" s="187" t="s">
        <v>15</v>
      </c>
      <c r="C36" s="174">
        <v>33537.510000000002</v>
      </c>
      <c r="D36" s="174">
        <v>33250.779999999999</v>
      </c>
      <c r="E36" s="220">
        <f t="shared" si="130"/>
        <v>99.145046844562984</v>
      </c>
      <c r="F36" s="221">
        <f t="shared" si="129"/>
        <v>110.95239636538487</v>
      </c>
      <c r="G36" s="174">
        <v>29968.509999999998</v>
      </c>
    </row>
    <row r="37" ht="15.75">
      <c r="B37" s="187" t="s">
        <v>147</v>
      </c>
      <c r="C37" s="174">
        <v>29208.189999999999</v>
      </c>
      <c r="D37" s="174">
        <v>28460.75</v>
      </c>
      <c r="E37" s="220">
        <f t="shared" si="130"/>
        <v>97.440991721842408</v>
      </c>
      <c r="F37" s="221">
        <f t="shared" si="129"/>
        <v>109.88541099188083</v>
      </c>
      <c r="G37" s="174">
        <v>25900.389999999999</v>
      </c>
    </row>
    <row r="38" ht="15.75">
      <c r="B38" s="187" t="s">
        <v>141</v>
      </c>
      <c r="C38" s="174">
        <f>C36-C37</f>
        <v>4329.3200000000033</v>
      </c>
      <c r="D38" s="174">
        <f>D36-D37</f>
        <v>4790.0299999999988</v>
      </c>
      <c r="E38" s="220">
        <f t="shared" si="130"/>
        <v>110.64162501270395</v>
      </c>
      <c r="F38" s="221">
        <f t="shared" si="129"/>
        <v>117.74554339596668</v>
      </c>
      <c r="G38" s="174">
        <f>G36-G37</f>
        <v>4068.119999999999</v>
      </c>
    </row>
    <row r="39" ht="15.75">
      <c r="B39" s="187" t="s">
        <v>148</v>
      </c>
      <c r="C39" s="174">
        <v>21233</v>
      </c>
      <c r="D39" s="174">
        <v>21233</v>
      </c>
      <c r="E39" s="236"/>
      <c r="F39" s="265"/>
      <c r="G39" s="174">
        <v>21299.639999999999</v>
      </c>
    </row>
    <row r="40" ht="15.75">
      <c r="B40" s="188" t="s">
        <v>11</v>
      </c>
      <c r="C40" s="174">
        <f>C36-C35</f>
        <v>5</v>
      </c>
      <c r="D40" s="176">
        <f>D36-D35</f>
        <v>68.180000000000291</v>
      </c>
      <c r="E40" s="220">
        <f t="shared" si="130"/>
        <v>1363.6000000000058</v>
      </c>
      <c r="F40" s="221">
        <f t="shared" si="129"/>
        <v>133.66006665360212</v>
      </c>
      <c r="G40" s="176">
        <f>G36-G35</f>
        <v>51.009999999998399</v>
      </c>
    </row>
    <row r="41" ht="15.75">
      <c r="B41" s="187" t="s">
        <v>18</v>
      </c>
      <c r="C41" s="174">
        <v>5</v>
      </c>
      <c r="D41" s="174">
        <v>52.939999999999998</v>
      </c>
      <c r="E41" s="220">
        <f t="shared" si="130"/>
        <v>1058.8</v>
      </c>
      <c r="F41" s="221">
        <f t="shared" si="129"/>
        <v>122.17862912531734</v>
      </c>
      <c r="G41" s="174">
        <v>43.329999999999998</v>
      </c>
      <c r="H41" s="248"/>
      <c r="I41" s="248"/>
      <c r="J41" s="248"/>
    </row>
    <row r="42" ht="15.75">
      <c r="B42" s="219" t="s">
        <v>19</v>
      </c>
      <c r="C42" s="236"/>
      <c r="D42" s="236"/>
      <c r="E42" s="236"/>
      <c r="F42" s="237"/>
      <c r="G42" s="236"/>
      <c r="H42" s="248"/>
      <c r="I42" s="266"/>
      <c r="J42" s="248"/>
    </row>
    <row r="43" ht="15.75">
      <c r="B43" s="187" t="s">
        <v>9</v>
      </c>
      <c r="C43" s="181">
        <v>28678.220000000001</v>
      </c>
      <c r="D43" s="181">
        <v>28577.360000000001</v>
      </c>
      <c r="E43" s="220">
        <f t="shared" si="130"/>
        <v>99.648304532150178</v>
      </c>
      <c r="F43" s="221">
        <f t="shared" si="129"/>
        <v>106.78650180615898</v>
      </c>
      <c r="G43" s="181">
        <v>26761.209999999999</v>
      </c>
      <c r="H43" s="267"/>
      <c r="I43" s="248"/>
      <c r="J43" s="266"/>
    </row>
    <row r="44" ht="15.75">
      <c r="B44" s="187" t="s">
        <v>15</v>
      </c>
      <c r="C44" s="181">
        <v>28732.220000000001</v>
      </c>
      <c r="D44" s="181">
        <v>28611.049999999999</v>
      </c>
      <c r="E44" s="220">
        <f t="shared" si="130"/>
        <v>99.578278323081193</v>
      </c>
      <c r="F44" s="221">
        <f t="shared" si="129"/>
        <v>106.83689990933574</v>
      </c>
      <c r="G44" s="181">
        <v>26780.119999999999</v>
      </c>
      <c r="H44" s="267"/>
      <c r="I44" s="248"/>
      <c r="J44" s="248"/>
    </row>
    <row r="45" ht="15.75">
      <c r="B45" s="187" t="s">
        <v>143</v>
      </c>
      <c r="C45" s="181">
        <v>24267.150000000001</v>
      </c>
      <c r="D45" s="181">
        <v>23921.880000000001</v>
      </c>
      <c r="E45" s="220">
        <f t="shared" si="130"/>
        <v>98.577212404423264</v>
      </c>
      <c r="F45" s="221">
        <f t="shared" si="129"/>
        <v>102.57678182063768</v>
      </c>
      <c r="G45" s="181">
        <v>23320.950000000001</v>
      </c>
      <c r="H45" s="267"/>
      <c r="I45" s="248"/>
      <c r="J45" s="266"/>
    </row>
    <row r="46" ht="15.75">
      <c r="B46" s="187" t="s">
        <v>141</v>
      </c>
      <c r="C46" s="181">
        <f>C44-C45</f>
        <v>4465.0699999999997</v>
      </c>
      <c r="D46" s="181">
        <f>D44-D45</f>
        <v>4689.1699999999983</v>
      </c>
      <c r="E46" s="220">
        <f t="shared" si="130"/>
        <v>105.01895826941119</v>
      </c>
      <c r="F46" s="221">
        <f t="shared" si="129"/>
        <v>135.55766267630676</v>
      </c>
      <c r="G46" s="181">
        <f>G44-G45</f>
        <v>3459.1699999999983</v>
      </c>
      <c r="H46" s="267"/>
      <c r="I46" s="248"/>
      <c r="J46" s="266"/>
    </row>
    <row r="47" ht="15.75">
      <c r="B47" s="187" t="s">
        <v>148</v>
      </c>
      <c r="C47" s="174">
        <v>17619.009999999998</v>
      </c>
      <c r="D47" s="174">
        <v>17619.009999999998</v>
      </c>
      <c r="E47" s="236"/>
      <c r="F47" s="265"/>
      <c r="G47" s="174">
        <v>16402.549999999999</v>
      </c>
      <c r="H47" s="267"/>
      <c r="I47" s="248"/>
      <c r="J47" s="266"/>
    </row>
    <row r="48" ht="15.75">
      <c r="B48" s="188" t="s">
        <v>11</v>
      </c>
      <c r="C48" s="181">
        <f>C44-C43</f>
        <v>54</v>
      </c>
      <c r="D48" s="182">
        <f>D44-D43</f>
        <v>33.68999999999869</v>
      </c>
      <c r="E48" s="220">
        <f t="shared" si="130"/>
        <v>62.388888888886463</v>
      </c>
      <c r="F48" s="221">
        <f t="shared" si="129"/>
        <v>178.15970386038578</v>
      </c>
      <c r="G48" s="182">
        <f>G44-G43</f>
        <v>18.909999999999854</v>
      </c>
      <c r="H48" s="267"/>
      <c r="I48" s="248"/>
      <c r="J48" s="266"/>
    </row>
    <row r="49" ht="15.75">
      <c r="B49" s="187" t="s">
        <v>18</v>
      </c>
      <c r="C49" s="174">
        <v>54</v>
      </c>
      <c r="D49" s="174">
        <v>176.99000000000001</v>
      </c>
      <c r="E49" s="220">
        <f t="shared" si="130"/>
        <v>327.75925925925924</v>
      </c>
      <c r="F49" s="221">
        <f t="shared" si="129"/>
        <v>222.6009307005408</v>
      </c>
      <c r="G49" s="174">
        <v>79.510000000000005</v>
      </c>
      <c r="H49" s="267"/>
      <c r="J49" s="266"/>
    </row>
    <row r="50" ht="15.75">
      <c r="B50" s="219" t="s">
        <v>57</v>
      </c>
      <c r="C50" s="174"/>
      <c r="E50" s="220"/>
      <c r="F50" s="221"/>
      <c r="G50" s="174"/>
    </row>
    <row r="51" ht="15.75">
      <c r="B51" s="187" t="s">
        <v>9</v>
      </c>
      <c r="C51" s="181">
        <v>45756.860000000001</v>
      </c>
      <c r="D51" s="174">
        <v>45425.260000000002</v>
      </c>
      <c r="E51" s="220">
        <f t="shared" si="130"/>
        <v>99.27529992224116</v>
      </c>
      <c r="F51" s="221">
        <f t="shared" si="129"/>
        <v>99.791959395394898</v>
      </c>
      <c r="G51" s="174">
        <v>45519.959999999999</v>
      </c>
    </row>
    <row r="52" ht="15.75">
      <c r="B52" s="187" t="s">
        <v>15</v>
      </c>
      <c r="C52" s="181">
        <v>45836.860000000001</v>
      </c>
      <c r="D52" s="174">
        <v>45520.489999999998</v>
      </c>
      <c r="E52" s="220">
        <f t="shared" si="130"/>
        <v>99.30979129024108</v>
      </c>
      <c r="F52" s="221">
        <f t="shared" si="129"/>
        <v>99.601074857322786</v>
      </c>
      <c r="G52" s="174">
        <v>45702.809999999998</v>
      </c>
    </row>
    <row r="53" ht="15.75">
      <c r="B53" s="187" t="s">
        <v>143</v>
      </c>
      <c r="C53" s="181">
        <v>36803.910000000003</v>
      </c>
      <c r="D53" s="174">
        <v>37127.620000000003</v>
      </c>
      <c r="E53" s="220">
        <f t="shared" si="130"/>
        <v>100.87955328659373</v>
      </c>
      <c r="F53" s="221">
        <f t="shared" si="129"/>
        <v>100.64145761375815</v>
      </c>
      <c r="G53" s="174">
        <v>36890.980000000003</v>
      </c>
    </row>
    <row r="54" ht="15.75">
      <c r="B54" s="187" t="s">
        <v>141</v>
      </c>
      <c r="C54" s="181">
        <f>C52-C53</f>
        <v>9032.9499999999971</v>
      </c>
      <c r="D54" s="174">
        <f>ABS(D52-D53)</f>
        <v>8392.8699999999953</v>
      </c>
      <c r="E54" s="220">
        <f t="shared" si="130"/>
        <v>92.913942842592931</v>
      </c>
      <c r="F54" s="221">
        <f t="shared" si="129"/>
        <v>95.245482493420781</v>
      </c>
      <c r="G54" s="174">
        <f>ABS(G52-G53)</f>
        <v>8811.8299999999945</v>
      </c>
    </row>
    <row r="55" ht="15.75">
      <c r="B55" s="187" t="s">
        <v>148</v>
      </c>
      <c r="C55" s="174">
        <v>26979</v>
      </c>
      <c r="D55" s="174">
        <v>26979</v>
      </c>
      <c r="E55" s="220"/>
      <c r="F55" s="221"/>
      <c r="G55" s="174">
        <v>27037</v>
      </c>
    </row>
    <row r="56" ht="15.75">
      <c r="B56" s="188" t="s">
        <v>11</v>
      </c>
      <c r="C56" s="181">
        <f>C52-C51</f>
        <v>80</v>
      </c>
      <c r="D56" s="268">
        <f>D52-D51</f>
        <v>95.229999999995925</v>
      </c>
      <c r="E56" s="220">
        <f t="shared" si="130"/>
        <v>119.03749999999491</v>
      </c>
      <c r="F56" s="223">
        <f t="shared" si="129"/>
        <v>52.08094066174278</v>
      </c>
      <c r="G56" s="268">
        <f>G52-G51</f>
        <v>182.84999999999854</v>
      </c>
    </row>
    <row r="57" ht="16.5">
      <c r="B57" s="238" t="s">
        <v>18</v>
      </c>
      <c r="C57" s="174">
        <v>80</v>
      </c>
      <c r="D57" s="185">
        <v>224.22</v>
      </c>
      <c r="E57" s="239">
        <f t="shared" si="130"/>
        <v>280.27500000000003</v>
      </c>
      <c r="F57" s="240">
        <f t="shared" si="129"/>
        <v>90.751608855789854</v>
      </c>
      <c r="G57" s="185">
        <v>247.06999999999999</v>
      </c>
    </row>
    <row r="58" ht="15.75">
      <c r="B58" s="262" t="s">
        <v>150</v>
      </c>
      <c r="C58" s="139" t="s">
        <v>160</v>
      </c>
      <c r="D58" s="139" t="s">
        <v>52</v>
      </c>
      <c r="E58" s="139" t="s">
        <v>38</v>
      </c>
      <c r="F58" s="139" t="s">
        <v>39</v>
      </c>
      <c r="G58" s="139" t="s">
        <v>52</v>
      </c>
    </row>
    <row r="59" ht="15.75">
      <c r="B59" s="263" t="s">
        <v>6</v>
      </c>
      <c r="C59" s="141" t="s">
        <v>190</v>
      </c>
      <c r="D59" s="141" t="s">
        <v>190</v>
      </c>
      <c r="E59" s="141" t="s">
        <v>40</v>
      </c>
      <c r="F59" s="283" t="s">
        <v>189</v>
      </c>
      <c r="G59" s="141" t="s">
        <v>190</v>
      </c>
    </row>
    <row r="60" ht="16.5">
      <c r="B60" s="264"/>
      <c r="C60" s="163" t="s">
        <v>74</v>
      </c>
      <c r="D60" s="163" t="s">
        <v>74</v>
      </c>
      <c r="E60" s="163"/>
      <c r="F60" s="163"/>
      <c r="G60" s="163" t="s">
        <v>74</v>
      </c>
    </row>
    <row r="61" ht="15.75">
      <c r="B61" s="219" t="s">
        <v>21</v>
      </c>
      <c r="C61" s="174"/>
      <c r="D61" s="174"/>
      <c r="E61" s="220"/>
      <c r="F61" s="220"/>
      <c r="G61" s="174"/>
    </row>
    <row r="62" ht="15.75">
      <c r="B62" s="187" t="s">
        <v>9</v>
      </c>
      <c r="C62" s="174">
        <v>38454.709999999999</v>
      </c>
      <c r="D62" s="174">
        <v>39158.120000000003</v>
      </c>
      <c r="E62" s="220">
        <f t="shared" si="130"/>
        <v>101.82919075452656</v>
      </c>
      <c r="F62" s="220">
        <f t="shared" si="129"/>
        <v>97.047084222127552</v>
      </c>
      <c r="G62" s="174">
        <v>40349.610000000001</v>
      </c>
    </row>
    <row r="63" ht="15.75">
      <c r="B63" s="187" t="s">
        <v>15</v>
      </c>
      <c r="C63" s="174">
        <v>38504.709999999999</v>
      </c>
      <c r="D63" s="174">
        <v>39172.290000000001</v>
      </c>
      <c r="E63" s="220">
        <f t="shared" si="130"/>
        <v>101.7337619215935</v>
      </c>
      <c r="F63" s="220">
        <f t="shared" si="129"/>
        <v>96.963753963598023</v>
      </c>
      <c r="G63" s="174">
        <v>40398.900000000001</v>
      </c>
    </row>
    <row r="64" ht="15.75">
      <c r="B64" s="187" t="s">
        <v>147</v>
      </c>
      <c r="C64" s="174">
        <v>33319.709999999999</v>
      </c>
      <c r="D64" s="174">
        <v>33435.900000000001</v>
      </c>
      <c r="E64" s="220">
        <f t="shared" si="130"/>
        <v>100.34871251880644</v>
      </c>
      <c r="F64" s="220">
        <f t="shared" si="129"/>
        <v>96.311541519281946</v>
      </c>
      <c r="G64" s="174">
        <v>34716.400000000001</v>
      </c>
    </row>
    <row r="65" ht="15.75">
      <c r="B65" s="187" t="s">
        <v>141</v>
      </c>
      <c r="C65" s="174">
        <f>C63-C64</f>
        <v>5185</v>
      </c>
      <c r="D65" s="174">
        <f>D63-D64</f>
        <v>5736.3899999999994</v>
      </c>
      <c r="E65" s="220">
        <f t="shared" si="130"/>
        <v>110.63432979749275</v>
      </c>
      <c r="F65" s="220">
        <f t="shared" si="129"/>
        <v>100.94835019797624</v>
      </c>
      <c r="G65" s="174">
        <f>G63-G64</f>
        <v>5682.5</v>
      </c>
    </row>
    <row r="66" ht="15.75">
      <c r="B66" s="187" t="s">
        <v>148</v>
      </c>
      <c r="C66" s="174">
        <v>22194</v>
      </c>
      <c r="D66" s="174">
        <v>22194</v>
      </c>
      <c r="E66" s="236"/>
      <c r="F66" s="284"/>
      <c r="G66" s="174">
        <v>22303</v>
      </c>
    </row>
    <row r="67" ht="15.75">
      <c r="B67" s="188" t="s">
        <v>11</v>
      </c>
      <c r="C67" s="174">
        <f>C63-C62</f>
        <v>50</v>
      </c>
      <c r="D67" s="176">
        <f>D63-D62</f>
        <v>14.169999999998254</v>
      </c>
      <c r="E67" s="220">
        <f t="shared" si="130"/>
        <v>28.339999999996508</v>
      </c>
      <c r="F67" s="220">
        <f t="shared" si="129"/>
        <v>28.748224792043015</v>
      </c>
      <c r="G67" s="176">
        <f>G63-G62</f>
        <v>49.290000000000873</v>
      </c>
    </row>
    <row r="68" ht="15.75">
      <c r="B68" s="187" t="s">
        <v>18</v>
      </c>
      <c r="C68" s="174">
        <v>50</v>
      </c>
      <c r="D68" s="174">
        <v>54.82</v>
      </c>
      <c r="E68" s="220">
        <f t="shared" si="130"/>
        <v>109.64</v>
      </c>
      <c r="F68" s="220">
        <f t="shared" si="129"/>
        <v>103.43396226415094</v>
      </c>
      <c r="G68" s="174">
        <v>53</v>
      </c>
    </row>
    <row r="69" ht="15.75">
      <c r="B69" s="219" t="s">
        <v>22</v>
      </c>
      <c r="C69" s="174"/>
      <c r="D69" s="174"/>
      <c r="E69" s="220"/>
      <c r="F69" s="220"/>
      <c r="G69" s="174"/>
    </row>
    <row r="70" ht="15.75">
      <c r="B70" s="187" t="s">
        <v>9</v>
      </c>
      <c r="C70" s="174">
        <v>20066.200000000001</v>
      </c>
      <c r="D70" s="174">
        <v>20388.779999999999</v>
      </c>
      <c r="E70" s="220">
        <f t="shared" si="130"/>
        <v>101.60757891379532</v>
      </c>
      <c r="F70" s="220">
        <f t="shared" si="129"/>
        <v>112.75994686305066</v>
      </c>
      <c r="G70" s="174">
        <v>18081.580000000002</v>
      </c>
    </row>
    <row r="71" ht="15.75">
      <c r="B71" s="187" t="s">
        <v>15</v>
      </c>
      <c r="C71" s="174">
        <v>20114.59</v>
      </c>
      <c r="D71" s="174">
        <v>20449.490000000002</v>
      </c>
      <c r="E71" s="220">
        <f t="shared" si="130"/>
        <v>101.66496060819534</v>
      </c>
      <c r="F71" s="220">
        <f t="shared" si="129"/>
        <v>112.63703366691986</v>
      </c>
      <c r="G71" s="174">
        <v>18155.209999999999</v>
      </c>
    </row>
    <row r="72" ht="15.75">
      <c r="B72" s="187" t="s">
        <v>147</v>
      </c>
      <c r="C72" s="174">
        <v>17792</v>
      </c>
      <c r="D72" s="174">
        <v>17697.790000000001</v>
      </c>
      <c r="E72" s="220">
        <f t="shared" si="130"/>
        <v>99.470492356115116</v>
      </c>
      <c r="F72" s="220">
        <f t="shared" si="129"/>
        <v>112.28500604955497</v>
      </c>
      <c r="G72" s="174">
        <v>15761.49</v>
      </c>
    </row>
    <row r="73" ht="15.75">
      <c r="B73" s="187" t="s">
        <v>144</v>
      </c>
      <c r="C73" s="174">
        <f>C71-C72</f>
        <v>2322.5900000000001</v>
      </c>
      <c r="D73" s="174">
        <f>D71-D72</f>
        <v>2751.7000000000007</v>
      </c>
      <c r="E73" s="220">
        <f t="shared" si="130"/>
        <v>118.47549502925617</v>
      </c>
      <c r="F73" s="220">
        <f t="shared" si="129"/>
        <v>114.95496549304019</v>
      </c>
      <c r="G73" s="174">
        <f>G71-G72</f>
        <v>2393.7199999999993</v>
      </c>
    </row>
    <row r="74" ht="15.75">
      <c r="B74" s="187" t="s">
        <v>148</v>
      </c>
      <c r="C74" s="174">
        <v>12979</v>
      </c>
      <c r="D74" s="174">
        <v>12979</v>
      </c>
      <c r="F74" s="284"/>
      <c r="G74" s="174">
        <v>12007</v>
      </c>
    </row>
    <row r="75" ht="15.75">
      <c r="B75" s="188" t="s">
        <v>11</v>
      </c>
      <c r="C75" s="174">
        <f>C71-C70</f>
        <v>48.389999999999418</v>
      </c>
      <c r="D75" s="176">
        <f>D71-D70</f>
        <v>60.710000000002765</v>
      </c>
      <c r="E75" s="220">
        <f t="shared" ref="E75:E76" si="131">ABS(D75/C75*100)</f>
        <v>125.45980574499586</v>
      </c>
      <c r="F75" s="220">
        <f t="shared" si="129"/>
        <v>82.452804563364012</v>
      </c>
      <c r="G75" s="176">
        <f>G71-G70</f>
        <v>73.629999999997381</v>
      </c>
    </row>
    <row r="76" ht="15.75">
      <c r="B76" s="187" t="s">
        <v>18</v>
      </c>
      <c r="C76" s="174">
        <v>48.390000000000001</v>
      </c>
      <c r="D76" s="174">
        <v>44.270000000000003</v>
      </c>
      <c r="E76" s="220">
        <f t="shared" si="131"/>
        <v>91.485844182682371</v>
      </c>
      <c r="F76" s="220">
        <f t="shared" si="129"/>
        <v>97.425176056338032</v>
      </c>
      <c r="G76" s="174">
        <v>45.439999999999998</v>
      </c>
    </row>
    <row r="77" ht="15.75">
      <c r="B77" s="219" t="s">
        <v>23</v>
      </c>
      <c r="C77" s="174"/>
      <c r="D77" s="174"/>
      <c r="E77" s="220"/>
      <c r="F77" s="220"/>
      <c r="G77" s="174"/>
    </row>
    <row r="78" ht="15.75">
      <c r="B78" s="187" t="s">
        <v>9</v>
      </c>
      <c r="C78" s="174">
        <v>13740</v>
      </c>
      <c r="D78" s="174">
        <v>13584.540000000001</v>
      </c>
      <c r="E78" s="220">
        <f t="shared" ref="E78:E81" si="132">D78/C78*100</f>
        <v>98.86855895196507</v>
      </c>
      <c r="F78" s="220">
        <f t="shared" ref="F78:F91" si="133">D78/G78*100</f>
        <v>110.54002481843888</v>
      </c>
      <c r="G78" s="174">
        <v>12289.25</v>
      </c>
    </row>
    <row r="79" ht="15.75">
      <c r="B79" s="187" t="s">
        <v>15</v>
      </c>
      <c r="C79" s="174">
        <v>13795</v>
      </c>
      <c r="D79" s="174">
        <v>13634.860000000001</v>
      </c>
      <c r="E79" s="220">
        <f t="shared" si="132"/>
        <v>98.839144617615077</v>
      </c>
      <c r="F79" s="220">
        <f t="shared" si="133"/>
        <v>110.85170921513583</v>
      </c>
      <c r="G79" s="174">
        <v>12300.09</v>
      </c>
    </row>
    <row r="80" ht="15.75">
      <c r="B80" s="187" t="s">
        <v>147</v>
      </c>
      <c r="C80" s="174">
        <v>12175</v>
      </c>
      <c r="D80" s="174">
        <v>11900.700000000001</v>
      </c>
      <c r="E80" s="220">
        <f t="shared" si="132"/>
        <v>97.747022587269001</v>
      </c>
      <c r="F80" s="220">
        <f t="shared" si="133"/>
        <v>110.49450345391072</v>
      </c>
      <c r="G80" s="174">
        <v>10770.4</v>
      </c>
    </row>
    <row r="81" ht="15.75">
      <c r="B81" s="187" t="s">
        <v>141</v>
      </c>
      <c r="C81" s="174">
        <f>C79-C80</f>
        <v>1620</v>
      </c>
      <c r="D81" s="174">
        <f>ABS(D79-D80)</f>
        <v>1734.1599999999999</v>
      </c>
      <c r="E81" s="220">
        <f t="shared" si="132"/>
        <v>107.04691358024689</v>
      </c>
      <c r="F81" s="220">
        <f t="shared" si="133"/>
        <v>113.36676058547806</v>
      </c>
      <c r="G81" s="174">
        <f>ABS(G79-G80)</f>
        <v>1529.6900000000005</v>
      </c>
    </row>
    <row r="82" ht="15.75">
      <c r="B82" s="187" t="s">
        <v>148</v>
      </c>
      <c r="C82" s="174">
        <v>8810</v>
      </c>
      <c r="D82" s="174">
        <v>8810</v>
      </c>
      <c r="E82" s="236"/>
      <c r="F82" s="284"/>
      <c r="G82" s="174">
        <v>8315</v>
      </c>
    </row>
    <row r="83" ht="15.75">
      <c r="B83" s="188" t="s">
        <v>11</v>
      </c>
      <c r="C83" s="174">
        <f>C79-C78</f>
        <v>55</v>
      </c>
      <c r="D83" s="176">
        <f>D79-D78</f>
        <v>50.319999999999709</v>
      </c>
      <c r="E83" s="220">
        <f t="shared" ref="E83:E84" si="134">ABS(D83/C83*100)</f>
        <v>91.490909090908559</v>
      </c>
      <c r="F83" s="220">
        <f t="shared" si="133"/>
        <v>464.20664206641175</v>
      </c>
      <c r="G83" s="176">
        <f>G79-G78</f>
        <v>10.840000000000146</v>
      </c>
    </row>
    <row r="84" ht="15.75">
      <c r="B84" s="187" t="s">
        <v>18</v>
      </c>
      <c r="C84" s="285">
        <v>55</v>
      </c>
      <c r="D84" s="275">
        <v>81.480000000000004</v>
      </c>
      <c r="E84" s="220">
        <f t="shared" si="134"/>
        <v>148.14545454545456</v>
      </c>
      <c r="F84" s="220">
        <f t="shared" si="133"/>
        <v>106.98529411764707</v>
      </c>
      <c r="G84" s="275">
        <v>76.159999999999997</v>
      </c>
    </row>
    <row r="85" ht="15.75">
      <c r="B85" s="219" t="s">
        <v>24</v>
      </c>
      <c r="C85" s="174"/>
      <c r="D85" s="174"/>
      <c r="E85" s="220"/>
      <c r="F85" s="220"/>
      <c r="G85" s="174"/>
    </row>
    <row r="86" ht="15.75">
      <c r="B86" s="187" t="s">
        <v>9</v>
      </c>
      <c r="C86" s="174">
        <v>14154</v>
      </c>
      <c r="D86" s="174">
        <v>14339.85</v>
      </c>
      <c r="E86" s="220">
        <f t="shared" ref="E86:E89" si="135">D86/C86*100</f>
        <v>101.31305637982196</v>
      </c>
      <c r="F86" s="220">
        <f t="shared" si="133"/>
        <v>113.75037480902589</v>
      </c>
      <c r="G86" s="174">
        <v>12606.42</v>
      </c>
    </row>
    <row r="87" ht="15.75">
      <c r="B87" s="187" t="s">
        <v>15</v>
      </c>
      <c r="C87" s="174">
        <v>14175.200000000001</v>
      </c>
      <c r="D87" s="174">
        <v>14358.620000000001</v>
      </c>
      <c r="E87" s="220">
        <f t="shared" si="135"/>
        <v>101.29394999717817</v>
      </c>
      <c r="F87" s="220">
        <f t="shared" si="133"/>
        <v>113.78851528962197</v>
      </c>
      <c r="G87" s="174">
        <v>12618.690000000001</v>
      </c>
    </row>
    <row r="88" ht="15.75">
      <c r="B88" s="187" t="s">
        <v>147</v>
      </c>
      <c r="C88" s="174">
        <v>12114.200000000001</v>
      </c>
      <c r="D88" s="174">
        <v>12165.610000000001</v>
      </c>
      <c r="E88" s="220">
        <f t="shared" si="135"/>
        <v>100.42437800267454</v>
      </c>
      <c r="F88" s="220">
        <f t="shared" si="133"/>
        <v>113.40054064131246</v>
      </c>
      <c r="G88" s="174">
        <v>10728</v>
      </c>
    </row>
    <row r="89" ht="15.75">
      <c r="B89" s="187" t="s">
        <v>141</v>
      </c>
      <c r="C89" s="174">
        <f>ABS(C87-C88)</f>
        <v>2061</v>
      </c>
      <c r="D89" s="174">
        <f>D87-D88</f>
        <v>2193.0100000000002</v>
      </c>
      <c r="E89" s="220">
        <f t="shared" si="135"/>
        <v>106.40514313440079</v>
      </c>
      <c r="F89" s="220">
        <f t="shared" si="133"/>
        <v>115.98992960242025</v>
      </c>
      <c r="G89" s="174">
        <f>G87-G88</f>
        <v>1890.6900000000005</v>
      </c>
    </row>
    <row r="90" ht="15.75">
      <c r="B90" s="187" t="s">
        <v>148</v>
      </c>
      <c r="C90" s="174">
        <v>9319</v>
      </c>
      <c r="D90" s="174">
        <v>9319</v>
      </c>
      <c r="E90" s="236"/>
      <c r="F90" s="284"/>
      <c r="G90" s="174">
        <v>8319</v>
      </c>
    </row>
    <row r="91" ht="15.75">
      <c r="B91" s="188" t="s">
        <v>11</v>
      </c>
      <c r="C91" s="174">
        <f>C87-C86</f>
        <v>21.200000000000728</v>
      </c>
      <c r="D91" s="176">
        <f>ABS(D87-D86)</f>
        <v>18.770000000000437</v>
      </c>
      <c r="E91" s="220">
        <f t="shared" ref="E91:E92" si="136">ABS(D91/C91*100)</f>
        <v>88.537735849055622</v>
      </c>
      <c r="F91" s="220">
        <f t="shared" si="133"/>
        <v>152.97473512632249</v>
      </c>
      <c r="G91" s="176">
        <f>ABS(G87-G86)</f>
        <v>12.270000000000437</v>
      </c>
    </row>
    <row r="92" ht="16.5">
      <c r="B92" s="238" t="s">
        <v>18</v>
      </c>
      <c r="C92" s="286">
        <v>49</v>
      </c>
      <c r="D92" s="277">
        <v>52.009999999999998</v>
      </c>
      <c r="E92" s="220">
        <f t="shared" si="136"/>
        <v>106.14285714285714</v>
      </c>
      <c r="F92" s="239">
        <f>ABS(D92/G92*100)</f>
        <v>105.28340080971658</v>
      </c>
      <c r="G92" s="277">
        <v>49.399999999999999</v>
      </c>
    </row>
    <row r="93" ht="15.75">
      <c r="B93" s="186" t="s">
        <v>162</v>
      </c>
      <c r="C93" s="206"/>
      <c r="D93" s="206"/>
      <c r="E93" s="222"/>
      <c r="F93" s="222"/>
      <c r="G93" s="206"/>
    </row>
    <row r="94" ht="15.75">
      <c r="B94" s="187" t="s">
        <v>9</v>
      </c>
      <c r="C94" s="174">
        <v>8857.1499999999996</v>
      </c>
      <c r="D94" s="174">
        <v>8821</v>
      </c>
      <c r="E94" s="220">
        <f t="shared" ref="E94:E99" si="137">D94/C94*100</f>
        <v>99.591855167858739</v>
      </c>
      <c r="F94" s="220">
        <f t="shared" ref="F94:F99" si="138">D94/G94*100</f>
        <v>95.276567753726113</v>
      </c>
      <c r="G94" s="174">
        <v>9258.3099999999995</v>
      </c>
    </row>
    <row r="95" ht="15.75">
      <c r="B95" s="187" t="s">
        <v>15</v>
      </c>
      <c r="C95" s="174">
        <v>8870.1499999999996</v>
      </c>
      <c r="D95" s="174">
        <v>8951.3299999999999</v>
      </c>
      <c r="E95" s="220">
        <f t="shared" si="137"/>
        <v>100.9152043652024</v>
      </c>
      <c r="F95" s="220">
        <f t="shared" si="138"/>
        <v>95.917007148237786</v>
      </c>
      <c r="G95" s="174">
        <v>9332.3700000000008</v>
      </c>
    </row>
    <row r="96" ht="15.75">
      <c r="B96" s="187" t="s">
        <v>147</v>
      </c>
      <c r="C96" s="174">
        <v>6349.1499999999996</v>
      </c>
      <c r="D96" s="174">
        <v>6408.1800000000003</v>
      </c>
      <c r="E96" s="220">
        <f t="shared" si="137"/>
        <v>100.92973075136042</v>
      </c>
      <c r="F96" s="220">
        <f t="shared" si="138"/>
        <v>90.979019191945014</v>
      </c>
      <c r="G96" s="174">
        <v>7043.5799999999999</v>
      </c>
    </row>
    <row r="97" ht="15.75">
      <c r="B97" s="187" t="s">
        <v>141</v>
      </c>
      <c r="C97" s="174">
        <f>C95-C96</f>
        <v>2521</v>
      </c>
      <c r="D97" s="174">
        <f>D95-D96</f>
        <v>2543.1499999999996</v>
      </c>
      <c r="E97" s="220">
        <f t="shared" si="137"/>
        <v>100.87861959539863</v>
      </c>
      <c r="F97" s="220">
        <f t="shared" si="138"/>
        <v>111.11329567151196</v>
      </c>
      <c r="G97" s="174">
        <f>G95-G96</f>
        <v>2288.7900000000009</v>
      </c>
    </row>
    <row r="98" ht="15.75">
      <c r="B98" s="187" t="s">
        <v>148</v>
      </c>
      <c r="C98" s="174">
        <v>4526</v>
      </c>
      <c r="D98" s="174">
        <v>4526</v>
      </c>
      <c r="E98" s="236"/>
      <c r="F98" s="284"/>
      <c r="G98" s="174">
        <v>4494</v>
      </c>
    </row>
    <row r="99" ht="15.75">
      <c r="B99" s="188" t="s">
        <v>11</v>
      </c>
      <c r="C99" s="174">
        <f>C95-C94</f>
        <v>13</v>
      </c>
      <c r="D99" s="176">
        <f>D95-D94</f>
        <v>130.32999999999993</v>
      </c>
      <c r="E99" s="220">
        <f t="shared" si="137"/>
        <v>1002.538461538461</v>
      </c>
      <c r="F99" s="220">
        <f t="shared" si="138"/>
        <v>175.97893599783637</v>
      </c>
      <c r="G99" s="176">
        <f>G95-G94</f>
        <v>74.06000000000131</v>
      </c>
    </row>
    <row r="100" ht="16.5">
      <c r="B100" s="238" t="s">
        <v>18</v>
      </c>
      <c r="C100" s="286">
        <v>15</v>
      </c>
      <c r="D100" s="212">
        <v>130.33000000000001</v>
      </c>
      <c r="E100" s="239">
        <f>D100/C100*100</f>
        <v>868.86666666666679</v>
      </c>
      <c r="F100" s="220">
        <f>D100/G100*100</f>
        <v>175.97893599783961</v>
      </c>
      <c r="G100" s="212">
        <v>74.060000000000002</v>
      </c>
    </row>
    <row r="105" ht="15.75">
      <c r="B105" s="248" t="s">
        <v>178</v>
      </c>
    </row>
    <row r="106" ht="15.75">
      <c r="B106" s="248" t="s">
        <v>191</v>
      </c>
    </row>
    <row r="117" ht="15.75">
      <c r="B117" s="279"/>
      <c r="C117" s="213"/>
      <c r="D117" s="213"/>
      <c r="E117" s="280"/>
      <c r="F117" s="280"/>
      <c r="G117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7" man="1" max="255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60" workbookViewId="0">
      <selection activeCell="P118" activeCellId="0" sqref="P118"/>
    </sheetView>
  </sheetViews>
  <sheetFormatPr baseColWidth="8" defaultRowHeight="15.75" customHeight="1"/>
  <cols>
    <col customWidth="1" min="1" max="1" style="248" width="16.710899999999999"/>
    <col customWidth="1" min="2" max="2" style="248" width="31.425799999999999"/>
    <col customWidth="1" min="3" max="4" style="248" width="14.710900000000001"/>
    <col customWidth="1" min="5" max="5" style="248" width="11.710900000000001"/>
    <col customWidth="1" min="6" max="6" style="248" width="14.855499999999999"/>
    <col customWidth="1" min="7" max="7" style="213" width="14.140599999999999"/>
    <col customWidth="1" min="8" max="257" style="248" width="9.1406200000000002"/>
  </cols>
  <sheetData>
    <row r="1" ht="20.25">
      <c r="B1" s="82" t="s">
        <v>107</v>
      </c>
      <c r="C1" s="85"/>
      <c r="D1" s="85"/>
      <c r="E1" s="85"/>
      <c r="F1" s="85"/>
    </row>
    <row r="2" ht="21">
      <c r="B2" s="82" t="s">
        <v>192</v>
      </c>
      <c r="C2" s="86"/>
      <c r="D2" s="86"/>
      <c r="E2" s="86"/>
      <c r="F2" s="86"/>
    </row>
    <row r="3" ht="15.75">
      <c r="B3" s="167" t="s">
        <v>1</v>
      </c>
      <c r="C3" s="139" t="s">
        <v>36</v>
      </c>
      <c r="D3" s="139" t="s">
        <v>52</v>
      </c>
      <c r="E3" s="139" t="s">
        <v>38</v>
      </c>
      <c r="F3" s="140" t="s">
        <v>39</v>
      </c>
    </row>
    <row r="4" ht="15.75">
      <c r="B4" s="168" t="s">
        <v>6</v>
      </c>
      <c r="C4" s="141" t="s">
        <v>193</v>
      </c>
      <c r="D4" s="141" t="s">
        <v>194</v>
      </c>
      <c r="E4" s="141" t="s">
        <v>40</v>
      </c>
      <c r="F4" s="142" t="s">
        <v>189</v>
      </c>
    </row>
    <row r="5" ht="16.5">
      <c r="B5" s="169"/>
      <c r="C5" s="163" t="s">
        <v>74</v>
      </c>
      <c r="D5" s="163" t="s">
        <v>74</v>
      </c>
      <c r="E5" s="163"/>
      <c r="F5" s="143"/>
    </row>
    <row r="6" ht="15.75">
      <c r="B6" s="241" t="s">
        <v>195</v>
      </c>
      <c r="C6" s="287"/>
      <c r="D6" s="287"/>
      <c r="E6" s="287"/>
      <c r="F6" s="288"/>
    </row>
    <row r="7" ht="15.75">
      <c r="B7" s="187" t="s">
        <v>9</v>
      </c>
      <c r="C7" s="174">
        <v>19698.860000000001</v>
      </c>
      <c r="D7" s="174">
        <v>19479.509999999998</v>
      </c>
      <c r="E7" s="220">
        <f t="shared" ref="E7:E12" si="139">D7/C7*100</f>
        <v>98.886483786371386</v>
      </c>
      <c r="F7" s="221">
        <f t="shared" ref="F7:F12" si="140">D7/G7*100</f>
        <v>104.82480686565943</v>
      </c>
      <c r="G7" s="174">
        <v>18582.919999999998</v>
      </c>
    </row>
    <row r="8" ht="15.75">
      <c r="B8" s="187" t="s">
        <v>15</v>
      </c>
      <c r="C8" s="174">
        <v>29901.459999999999</v>
      </c>
      <c r="D8" s="174">
        <v>19479.509999999998</v>
      </c>
      <c r="E8" s="220">
        <f t="shared" si="139"/>
        <v>65.14568184964881</v>
      </c>
      <c r="F8" s="221">
        <f t="shared" si="140"/>
        <v>69.174052401728119</v>
      </c>
      <c r="G8" s="174">
        <v>28160.139999999999</v>
      </c>
    </row>
    <row r="9" ht="15.75">
      <c r="B9" s="187" t="s">
        <v>159</v>
      </c>
      <c r="C9" s="174">
        <v>28042.16</v>
      </c>
      <c r="D9" s="174">
        <v>17566.040000000001</v>
      </c>
      <c r="E9" s="220">
        <f t="shared" si="139"/>
        <v>62.641536885888961</v>
      </c>
      <c r="F9" s="221">
        <f t="shared" si="140"/>
        <v>66.438473257497478</v>
      </c>
      <c r="G9" s="174">
        <v>26439.560000000001</v>
      </c>
    </row>
    <row r="10" ht="15.75">
      <c r="B10" s="187" t="s">
        <v>141</v>
      </c>
      <c r="C10" s="174">
        <f>C8-C9</f>
        <v>1859.2999999999993</v>
      </c>
      <c r="D10" s="174">
        <f>D8-D9</f>
        <v>1913.4699999999975</v>
      </c>
      <c r="E10" s="220">
        <f t="shared" si="139"/>
        <v>102.91346205561223</v>
      </c>
      <c r="F10" s="221">
        <f t="shared" si="140"/>
        <v>111.21075451301303</v>
      </c>
      <c r="G10" s="174">
        <f>G8-G9</f>
        <v>1720.5799999999981</v>
      </c>
    </row>
    <row r="11" ht="15.75">
      <c r="B11" s="289" t="s">
        <v>11</v>
      </c>
      <c r="C11" s="176">
        <v>0</v>
      </c>
      <c r="D11" s="176">
        <f>D8-D7</f>
        <v>0</v>
      </c>
      <c r="E11" s="220"/>
      <c r="F11" s="221">
        <f t="shared" si="140"/>
        <v>0</v>
      </c>
      <c r="G11" s="176">
        <f>G8-G7</f>
        <v>9577.2200000000012</v>
      </c>
    </row>
    <row r="12" ht="15.75">
      <c r="B12" s="187" t="s">
        <v>13</v>
      </c>
      <c r="C12" s="174">
        <v>1341.5599999999999</v>
      </c>
      <c r="D12" s="174">
        <v>127.06</v>
      </c>
      <c r="E12" s="220">
        <f t="shared" si="139"/>
        <v>9.4710635379707213</v>
      </c>
      <c r="F12" s="221">
        <f t="shared" si="140"/>
        <v>675.491759702286</v>
      </c>
      <c r="G12" s="174">
        <v>18.809999999999999</v>
      </c>
    </row>
    <row r="13" ht="15.75">
      <c r="B13" s="219" t="s">
        <v>8</v>
      </c>
      <c r="C13" s="174"/>
      <c r="D13" s="174"/>
      <c r="E13" s="220"/>
      <c r="F13" s="221"/>
      <c r="G13" s="174"/>
    </row>
    <row r="14" ht="15.75">
      <c r="B14" s="187" t="s">
        <v>9</v>
      </c>
      <c r="C14" s="174">
        <v>85123</v>
      </c>
      <c r="D14" s="174">
        <v>38879.040000000001</v>
      </c>
      <c r="E14" s="220">
        <f t="shared" ref="E14:E77" si="141">D14/C14*100</f>
        <v>45.673954160450172</v>
      </c>
      <c r="F14" s="221">
        <f t="shared" ref="F14:F22" si="142">D14/G14*100</f>
        <v>94.151219600791876</v>
      </c>
      <c r="G14" s="174">
        <v>41294.25</v>
      </c>
    </row>
    <row r="15" ht="15.75">
      <c r="B15" s="187" t="s">
        <v>10</v>
      </c>
      <c r="C15" s="174">
        <v>85123</v>
      </c>
      <c r="D15" s="174">
        <v>38220.449999999997</v>
      </c>
      <c r="E15" s="220">
        <f t="shared" si="141"/>
        <v>44.900261973849602</v>
      </c>
      <c r="F15" s="221">
        <f t="shared" si="142"/>
        <v>88.610363812899379</v>
      </c>
      <c r="G15" s="174">
        <v>43133.160000000003</v>
      </c>
    </row>
    <row r="16" ht="15.75">
      <c r="B16" s="187" t="s">
        <v>159</v>
      </c>
      <c r="C16" s="174">
        <v>63791</v>
      </c>
      <c r="D16" s="174">
        <v>30448.43</v>
      </c>
      <c r="E16" s="220">
        <f t="shared" si="141"/>
        <v>47.73154520230127</v>
      </c>
      <c r="F16" s="221">
        <f t="shared" si="142"/>
        <v>89.042681864067958</v>
      </c>
      <c r="G16" s="174">
        <v>34195.32</v>
      </c>
    </row>
    <row r="17" ht="15.75">
      <c r="B17" s="187" t="s">
        <v>141</v>
      </c>
      <c r="C17" s="174">
        <f>C15-C16</f>
        <v>21332</v>
      </c>
      <c r="D17" s="174">
        <f>D15-D16</f>
        <v>7772.0199999999968</v>
      </c>
      <c r="E17" s="220">
        <f t="shared" si="141"/>
        <v>36.433620851303189</v>
      </c>
      <c r="F17" s="221">
        <f t="shared" si="142"/>
        <v>86.956356345604675</v>
      </c>
      <c r="G17" s="174">
        <f>G15-G16</f>
        <v>8937.8400000000038</v>
      </c>
    </row>
    <row r="18" ht="15.75">
      <c r="B18" s="188" t="s">
        <v>11</v>
      </c>
      <c r="C18" s="176">
        <f>C15-C14</f>
        <v>0</v>
      </c>
      <c r="D18" s="176">
        <f>D15-D14</f>
        <v>-658.59000000000378</v>
      </c>
      <c r="E18" s="220"/>
      <c r="F18" s="221">
        <f t="shared" si="142"/>
        <v>-35.814150774100014</v>
      </c>
      <c r="G18" s="176">
        <f>G15-G14</f>
        <v>1838.9100000000035</v>
      </c>
    </row>
    <row r="19" ht="15.75">
      <c r="B19" s="187" t="s">
        <v>13</v>
      </c>
      <c r="C19" s="174">
        <v>337</v>
      </c>
      <c r="D19" s="174">
        <v>119.87</v>
      </c>
      <c r="E19" s="220">
        <f t="shared" si="141"/>
        <v>35.569732937685458</v>
      </c>
      <c r="F19" s="221">
        <f t="shared" si="142"/>
        <v>13.41818344639219</v>
      </c>
      <c r="G19" s="174">
        <v>893.34000000000003</v>
      </c>
    </row>
    <row r="20" ht="15.75">
      <c r="B20" s="219" t="s">
        <v>14</v>
      </c>
      <c r="C20" s="174"/>
      <c r="D20" s="174"/>
      <c r="E20" s="220"/>
      <c r="F20" s="221"/>
      <c r="G20" s="174"/>
    </row>
    <row r="21" ht="15.75">
      <c r="B21" s="187" t="s">
        <v>9</v>
      </c>
      <c r="C21" s="174">
        <v>14875</v>
      </c>
      <c r="D21" s="174">
        <v>7377.7200000000003</v>
      </c>
      <c r="E21" s="220">
        <f t="shared" si="141"/>
        <v>49.598117647058828</v>
      </c>
      <c r="F21" s="221">
        <f t="shared" si="142"/>
        <v>100.27155077510214</v>
      </c>
      <c r="G21" s="174">
        <v>7357.7399999999998</v>
      </c>
    </row>
    <row r="22" ht="15.75">
      <c r="B22" s="187" t="s">
        <v>15</v>
      </c>
      <c r="C22" s="174">
        <v>14875</v>
      </c>
      <c r="D22" s="174">
        <v>7459.8999999999996</v>
      </c>
      <c r="E22" s="220">
        <f t="shared" si="141"/>
        <v>50.150588235294116</v>
      </c>
      <c r="F22" s="221">
        <f t="shared" si="142"/>
        <v>94.737309983109611</v>
      </c>
      <c r="G22" s="174">
        <v>7874.3000000000002</v>
      </c>
    </row>
    <row r="23" ht="15.75">
      <c r="B23" s="187" t="s">
        <v>159</v>
      </c>
      <c r="C23" s="174">
        <v>10001</v>
      </c>
      <c r="D23" s="174">
        <v>4500</v>
      </c>
      <c r="E23" s="220">
        <f t="shared" si="141"/>
        <v>44.995500449955003</v>
      </c>
      <c r="F23" s="221">
        <f>SUM(D23/G23*100)</f>
        <v>93.75</v>
      </c>
      <c r="G23" s="174">
        <v>4800</v>
      </c>
    </row>
    <row r="24" ht="15.75">
      <c r="B24" s="187" t="s">
        <v>141</v>
      </c>
      <c r="C24" s="174">
        <f>C22-C23</f>
        <v>4874</v>
      </c>
      <c r="D24" s="174">
        <f>D22-D23</f>
        <v>2959.8999999999996</v>
      </c>
      <c r="E24" s="220">
        <f t="shared" si="141"/>
        <v>60.728354534263431</v>
      </c>
      <c r="F24" s="221">
        <f t="shared" ref="F24:F87" si="143">D24/G24*100</f>
        <v>96.278827700614755</v>
      </c>
      <c r="G24" s="174">
        <f>G22-G23</f>
        <v>3074.3000000000002</v>
      </c>
    </row>
    <row r="25" ht="15.75">
      <c r="B25" s="188" t="s">
        <v>11</v>
      </c>
      <c r="C25" s="176">
        <f>C22-C21</f>
        <v>0</v>
      </c>
      <c r="D25" s="176">
        <f>D22-D21</f>
        <v>82.179999999999382</v>
      </c>
      <c r="E25" s="220"/>
      <c r="F25" s="221">
        <f t="shared" si="143"/>
        <v>15.909090909090779</v>
      </c>
      <c r="G25" s="176">
        <f>G22-G21</f>
        <v>516.5600000000004</v>
      </c>
    </row>
    <row r="26" ht="15.75">
      <c r="B26" s="187" t="s">
        <v>13</v>
      </c>
      <c r="C26" s="174">
        <v>237</v>
      </c>
      <c r="D26" s="174">
        <v>169.38999999999999</v>
      </c>
      <c r="E26" s="220">
        <f t="shared" si="141"/>
        <v>71.472573839662445</v>
      </c>
      <c r="F26" s="221">
        <f t="shared" si="143"/>
        <v>128.56925996204933</v>
      </c>
      <c r="G26" s="174">
        <v>131.75</v>
      </c>
    </row>
    <row r="27" ht="15.75">
      <c r="B27" s="219" t="s">
        <v>183</v>
      </c>
      <c r="C27" s="174"/>
      <c r="D27" s="174"/>
      <c r="E27" s="220"/>
      <c r="F27" s="221"/>
      <c r="G27" s="174"/>
    </row>
    <row r="28" ht="15.75">
      <c r="B28" s="187" t="s">
        <v>9</v>
      </c>
      <c r="C28" s="174">
        <v>7081</v>
      </c>
      <c r="D28" s="174">
        <v>3303.6399999999999</v>
      </c>
      <c r="E28" s="220">
        <f t="shared" si="141"/>
        <v>46.654992232735488</v>
      </c>
      <c r="F28" s="221">
        <f t="shared" si="143"/>
        <v>104.54358461548199</v>
      </c>
      <c r="G28" s="174">
        <v>3160.0599999999999</v>
      </c>
    </row>
    <row r="29" ht="15.75">
      <c r="B29" s="187" t="s">
        <v>15</v>
      </c>
      <c r="C29" s="174">
        <v>7081</v>
      </c>
      <c r="D29" s="174">
        <v>3377.8000000000002</v>
      </c>
      <c r="E29" s="220">
        <f t="shared" si="141"/>
        <v>47.702301934754985</v>
      </c>
      <c r="F29" s="221">
        <f t="shared" si="143"/>
        <v>108.68886693674243</v>
      </c>
      <c r="G29" s="174">
        <v>3107.77</v>
      </c>
    </row>
    <row r="30" ht="15.75">
      <c r="B30" s="187" t="s">
        <v>159</v>
      </c>
      <c r="C30" s="174">
        <v>2483</v>
      </c>
      <c r="D30" s="174">
        <v>1355.25</v>
      </c>
      <c r="E30" s="220">
        <f t="shared" si="141"/>
        <v>54.581151832460726</v>
      </c>
      <c r="F30" s="221">
        <f t="shared" si="143"/>
        <v>88.854286182593029</v>
      </c>
      <c r="G30" s="174">
        <v>1525.25</v>
      </c>
    </row>
    <row r="31" ht="15.75">
      <c r="B31" s="187" t="s">
        <v>141</v>
      </c>
      <c r="C31" s="174">
        <f>C29-C30</f>
        <v>4598</v>
      </c>
      <c r="D31" s="174">
        <f>D29-D30</f>
        <v>2022.5500000000002</v>
      </c>
      <c r="E31" s="220">
        <f t="shared" si="141"/>
        <v>43.987603305785129</v>
      </c>
      <c r="F31" s="221">
        <f t="shared" si="143"/>
        <v>127.80565174531762</v>
      </c>
      <c r="G31" s="174">
        <f>G29-G30</f>
        <v>1582.52</v>
      </c>
    </row>
    <row r="32" ht="15.75">
      <c r="B32" s="188" t="s">
        <v>11</v>
      </c>
      <c r="C32" s="176">
        <f>C29-C28</f>
        <v>0</v>
      </c>
      <c r="D32" s="176">
        <f>D29-D28</f>
        <v>74.160000000000309</v>
      </c>
      <c r="E32" s="220"/>
      <c r="F32" s="221">
        <f t="shared" si="143"/>
        <v>-141.82444061962204</v>
      </c>
      <c r="G32" s="176">
        <f>G29-G28</f>
        <v>-52.289999999999964</v>
      </c>
    </row>
    <row r="33" ht="15.75">
      <c r="B33" s="187" t="s">
        <v>13</v>
      </c>
      <c r="C33" s="174">
        <v>137</v>
      </c>
      <c r="D33" s="174">
        <v>187.34</v>
      </c>
      <c r="E33" s="220">
        <f t="shared" si="141"/>
        <v>136.74452554744525</v>
      </c>
      <c r="F33" s="221">
        <f t="shared" si="143"/>
        <v>146.58841940532082</v>
      </c>
      <c r="G33" s="174">
        <v>127.8</v>
      </c>
    </row>
    <row r="34" ht="15.75">
      <c r="B34" s="219" t="s">
        <v>16</v>
      </c>
      <c r="C34" s="174"/>
      <c r="D34" s="174"/>
      <c r="E34" s="220"/>
      <c r="F34" s="221"/>
      <c r="G34" s="174"/>
    </row>
    <row r="35" ht="15.75">
      <c r="B35" s="187" t="s">
        <v>9</v>
      </c>
      <c r="C35" s="174">
        <v>14426.5</v>
      </c>
      <c r="D35" s="174">
        <v>8106.3699999999999</v>
      </c>
      <c r="E35" s="220">
        <f t="shared" si="141"/>
        <v>56.190829376494648</v>
      </c>
      <c r="F35" s="221">
        <f t="shared" si="143"/>
        <v>105.27930991042706</v>
      </c>
      <c r="G35" s="174">
        <v>7699.8699999999999</v>
      </c>
    </row>
    <row r="36" ht="15.75">
      <c r="B36" s="187" t="s">
        <v>15</v>
      </c>
      <c r="C36" s="174">
        <v>14432.5</v>
      </c>
      <c r="D36" s="174">
        <v>8706.4300000000003</v>
      </c>
      <c r="E36" s="220">
        <f t="shared" si="141"/>
        <v>60.325168889658755</v>
      </c>
      <c r="F36" s="221">
        <f t="shared" si="143"/>
        <v>105.35740000556653</v>
      </c>
      <c r="G36" s="174">
        <v>8263.7099999999991</v>
      </c>
    </row>
    <row r="37" ht="15.75">
      <c r="B37" s="187" t="s">
        <v>159</v>
      </c>
      <c r="C37" s="174">
        <v>12493</v>
      </c>
      <c r="D37" s="174">
        <v>7101</v>
      </c>
      <c r="E37" s="220">
        <f t="shared" si="141"/>
        <v>56.839830304970782</v>
      </c>
      <c r="F37" s="221">
        <f t="shared" si="143"/>
        <v>100.86647727272727</v>
      </c>
      <c r="G37" s="174">
        <v>7040</v>
      </c>
    </row>
    <row r="38" ht="15.75">
      <c r="B38" s="187" t="s">
        <v>144</v>
      </c>
      <c r="C38" s="174">
        <f>C36-C37</f>
        <v>1939.5</v>
      </c>
      <c r="D38" s="174">
        <f>D36-D37</f>
        <v>1605.4300000000003</v>
      </c>
      <c r="E38" s="220">
        <f t="shared" si="141"/>
        <v>82.775457592162951</v>
      </c>
      <c r="F38" s="221">
        <f t="shared" si="143"/>
        <v>131.1936651657665</v>
      </c>
      <c r="G38" s="174">
        <f>G36-G37</f>
        <v>1223.7099999999991</v>
      </c>
    </row>
    <row r="39" ht="15.75">
      <c r="B39" s="188" t="s">
        <v>11</v>
      </c>
      <c r="C39" s="176">
        <f>C36-C35</f>
        <v>6</v>
      </c>
      <c r="D39" s="176">
        <f>D36-D35</f>
        <v>600.0600000000004</v>
      </c>
      <c r="E39" s="220">
        <f t="shared" si="141"/>
        <v>10001.000000000005</v>
      </c>
      <c r="F39" s="221">
        <f t="shared" si="143"/>
        <v>106.42380817253144</v>
      </c>
      <c r="G39" s="176">
        <f>G36-G35</f>
        <v>563.83999999999924</v>
      </c>
    </row>
    <row r="40" ht="15.75">
      <c r="B40" s="187" t="s">
        <v>13</v>
      </c>
      <c r="C40" s="174">
        <v>6</v>
      </c>
      <c r="D40" s="174">
        <v>45.759999999999998</v>
      </c>
      <c r="E40" s="220">
        <f t="shared" si="141"/>
        <v>762.66666666666663</v>
      </c>
      <c r="F40" s="221">
        <f t="shared" si="143"/>
        <v>-55.299093655589125</v>
      </c>
      <c r="G40" s="174">
        <v>-82.75</v>
      </c>
    </row>
    <row r="41" ht="15.75">
      <c r="B41" s="235" t="s">
        <v>17</v>
      </c>
      <c r="C41" s="174"/>
      <c r="D41" s="174"/>
      <c r="E41" s="220"/>
      <c r="F41" s="221"/>
      <c r="G41" s="174"/>
    </row>
    <row r="42" ht="15.75">
      <c r="B42" s="187" t="s">
        <v>9</v>
      </c>
      <c r="C42" s="174">
        <v>31656.310000000001</v>
      </c>
      <c r="D42" s="174">
        <v>17899.889999999999</v>
      </c>
      <c r="E42" s="220">
        <f t="shared" si="141"/>
        <v>56.544461435966475</v>
      </c>
      <c r="F42" s="221">
        <f t="shared" si="143"/>
        <v>118.73378593957807</v>
      </c>
      <c r="G42" s="174">
        <v>15075.65</v>
      </c>
    </row>
    <row r="43" ht="15.75">
      <c r="B43" s="187" t="s">
        <v>15</v>
      </c>
      <c r="C43" s="174">
        <v>31661.310000000001</v>
      </c>
      <c r="D43" s="174">
        <v>17873.27</v>
      </c>
      <c r="E43" s="220">
        <f t="shared" si="141"/>
        <v>56.451454472351273</v>
      </c>
      <c r="F43" s="221">
        <f t="shared" si="143"/>
        <v>118.17366168184505</v>
      </c>
      <c r="G43" s="174">
        <v>15124.58</v>
      </c>
    </row>
    <row r="44" ht="15.75">
      <c r="B44" s="187" t="s">
        <v>147</v>
      </c>
      <c r="C44" s="174">
        <v>27332</v>
      </c>
      <c r="D44" s="174">
        <v>15105.52</v>
      </c>
      <c r="E44" s="220">
        <f t="shared" si="141"/>
        <v>55.266793502122056</v>
      </c>
      <c r="F44" s="221">
        <f t="shared" si="143"/>
        <v>119.54901380405244</v>
      </c>
      <c r="G44" s="174">
        <v>12635.42</v>
      </c>
    </row>
    <row r="45" ht="15.75">
      <c r="B45" s="187" t="s">
        <v>141</v>
      </c>
      <c r="C45" s="174">
        <f>C43-C44</f>
        <v>4329.3100000000013</v>
      </c>
      <c r="D45" s="174">
        <f>SUM(D43-D44)</f>
        <v>2767.75</v>
      </c>
      <c r="E45" s="220">
        <f t="shared" si="141"/>
        <v>63.930510866627685</v>
      </c>
      <c r="F45" s="221">
        <f t="shared" si="143"/>
        <v>111.1921290716547</v>
      </c>
      <c r="G45" s="174">
        <f>SUM(G43-G44)</f>
        <v>2489.1599999999999</v>
      </c>
    </row>
    <row r="46" ht="15.75">
      <c r="B46" s="187" t="s">
        <v>148</v>
      </c>
      <c r="C46" s="174">
        <v>21581</v>
      </c>
      <c r="D46" s="174">
        <v>10649.799999999999</v>
      </c>
      <c r="E46" s="236"/>
      <c r="F46" s="265"/>
      <c r="G46" s="174">
        <v>10355.42</v>
      </c>
    </row>
    <row r="47" ht="15.75">
      <c r="B47" s="188" t="s">
        <v>11</v>
      </c>
      <c r="C47" s="174">
        <f>C43-C42</f>
        <v>5</v>
      </c>
      <c r="D47" s="176">
        <f>D43-D42</f>
        <v>-26.619999999998981</v>
      </c>
      <c r="E47" s="220">
        <f t="shared" si="141"/>
        <v>-532.39999999997963</v>
      </c>
      <c r="F47" s="221">
        <f t="shared" si="143"/>
        <v>-54.404250970772175</v>
      </c>
      <c r="G47" s="176">
        <f>G43-G42</f>
        <v>48.930000000000291</v>
      </c>
    </row>
    <row r="48" ht="15.75">
      <c r="B48" s="187" t="s">
        <v>18</v>
      </c>
      <c r="C48" s="174">
        <v>5</v>
      </c>
      <c r="D48" s="174">
        <v>33.579999999999998</v>
      </c>
      <c r="E48" s="220">
        <f t="shared" si="141"/>
        <v>671.59999999999991</v>
      </c>
      <c r="F48" s="221">
        <f t="shared" si="143"/>
        <v>27.811827066423721</v>
      </c>
      <c r="G48" s="174">
        <v>120.73999999999999</v>
      </c>
      <c r="H48" s="248"/>
      <c r="I48" s="248"/>
      <c r="J48" s="248"/>
    </row>
    <row r="49" ht="15.75">
      <c r="B49" s="219" t="s">
        <v>19</v>
      </c>
      <c r="C49" s="236"/>
      <c r="D49" s="236"/>
      <c r="E49" s="236"/>
      <c r="F49" s="237"/>
      <c r="G49" s="236"/>
      <c r="H49" s="248"/>
      <c r="I49" s="266"/>
      <c r="J49" s="248"/>
    </row>
    <row r="50" ht="15.75">
      <c r="B50" s="187" t="s">
        <v>9</v>
      </c>
      <c r="C50" s="181">
        <v>26427</v>
      </c>
      <c r="D50" s="181">
        <v>13762.84</v>
      </c>
      <c r="E50" s="220">
        <f t="shared" si="141"/>
        <v>52.078707382601131</v>
      </c>
      <c r="F50" s="221">
        <f t="shared" si="143"/>
        <v>119.8227407278426</v>
      </c>
      <c r="G50" s="181">
        <v>11486</v>
      </c>
      <c r="H50" s="267"/>
      <c r="I50" s="248"/>
      <c r="J50" s="266"/>
    </row>
    <row r="51" ht="15.75">
      <c r="B51" s="187" t="s">
        <v>15</v>
      </c>
      <c r="C51" s="181">
        <v>26481</v>
      </c>
      <c r="D51" s="181">
        <v>17324.900000000001</v>
      </c>
      <c r="E51" s="220">
        <f t="shared" si="141"/>
        <v>65.423888825950684</v>
      </c>
      <c r="F51" s="221">
        <f t="shared" si="143"/>
        <v>142.9211351262168</v>
      </c>
      <c r="G51" s="181">
        <v>12122</v>
      </c>
      <c r="H51" s="267"/>
      <c r="I51" s="248"/>
      <c r="J51" s="248"/>
    </row>
    <row r="52" ht="15.75">
      <c r="B52" s="187" t="s">
        <v>143</v>
      </c>
      <c r="C52" s="181">
        <v>23470</v>
      </c>
      <c r="D52" s="181">
        <v>14327.57</v>
      </c>
      <c r="E52" s="220">
        <f t="shared" si="141"/>
        <v>61.046314443971028</v>
      </c>
      <c r="F52" s="221">
        <f t="shared" si="143"/>
        <v>143.95227569577011</v>
      </c>
      <c r="G52" s="181">
        <v>9953</v>
      </c>
      <c r="H52" s="267"/>
      <c r="I52" s="248"/>
      <c r="J52" s="266"/>
    </row>
    <row r="53" ht="15.75">
      <c r="B53" s="187" t="s">
        <v>141</v>
      </c>
      <c r="C53" s="181">
        <f>C51-C52</f>
        <v>3011</v>
      </c>
      <c r="D53" s="181">
        <f>D51-D52</f>
        <v>2997.3300000000017</v>
      </c>
      <c r="E53" s="220">
        <f t="shared" si="141"/>
        <v>99.545998007306608</v>
      </c>
      <c r="F53" s="221">
        <f t="shared" si="143"/>
        <v>138.18948824343022</v>
      </c>
      <c r="G53" s="181">
        <f>G51-G52</f>
        <v>2169</v>
      </c>
      <c r="H53" s="267"/>
      <c r="I53" s="248"/>
      <c r="J53" s="266"/>
    </row>
    <row r="54" ht="15.75">
      <c r="B54" s="187" t="s">
        <v>148</v>
      </c>
      <c r="C54" s="174">
        <v>17519</v>
      </c>
      <c r="D54" s="174">
        <v>11640.469999999999</v>
      </c>
      <c r="E54" s="236"/>
      <c r="F54" s="265"/>
      <c r="G54" s="174">
        <v>7622</v>
      </c>
      <c r="H54" s="267"/>
      <c r="I54" s="248"/>
      <c r="J54" s="266"/>
    </row>
    <row r="55" ht="15.75">
      <c r="B55" s="188" t="s">
        <v>11</v>
      </c>
      <c r="C55" s="181">
        <f>C51-C50</f>
        <v>54</v>
      </c>
      <c r="D55" s="182">
        <f>D51-D50</f>
        <v>3562.0600000000013</v>
      </c>
      <c r="E55" s="220">
        <f t="shared" si="141"/>
        <v>6596.4074074074106</v>
      </c>
      <c r="F55" s="221">
        <f t="shared" si="143"/>
        <v>560.07232704402531</v>
      </c>
      <c r="G55" s="182">
        <f>G51-G50</f>
        <v>636</v>
      </c>
      <c r="H55" s="267"/>
      <c r="I55" s="248"/>
      <c r="J55" s="266"/>
    </row>
    <row r="56" ht="15.75">
      <c r="B56" s="187" t="s">
        <v>18</v>
      </c>
      <c r="C56" s="174">
        <v>54</v>
      </c>
      <c r="D56" s="174">
        <v>106.59999999999999</v>
      </c>
      <c r="E56" s="220">
        <f t="shared" si="141"/>
        <v>197.40740740740739</v>
      </c>
      <c r="F56" s="221">
        <f t="shared" si="143"/>
        <v>148.05555555555554</v>
      </c>
      <c r="G56" s="174">
        <v>72</v>
      </c>
      <c r="H56" s="267"/>
      <c r="J56" s="266"/>
    </row>
    <row r="57" ht="15.75">
      <c r="B57" s="219" t="s">
        <v>57</v>
      </c>
      <c r="C57" s="174"/>
      <c r="D57" s="174"/>
      <c r="E57" s="220"/>
      <c r="F57" s="221"/>
      <c r="G57" s="174"/>
    </row>
    <row r="58" ht="15.75">
      <c r="B58" s="187" t="s">
        <v>9</v>
      </c>
      <c r="C58" s="181">
        <v>46302.349999999999</v>
      </c>
      <c r="D58" s="174">
        <v>22045.02</v>
      </c>
      <c r="E58" s="220">
        <f t="shared" si="141"/>
        <v>47.611017583340804</v>
      </c>
      <c r="F58" s="221">
        <f t="shared" si="143"/>
        <v>92.509525807805289</v>
      </c>
      <c r="G58" s="174">
        <v>23830</v>
      </c>
    </row>
    <row r="59" ht="15.75">
      <c r="B59" s="187" t="s">
        <v>15</v>
      </c>
      <c r="C59" s="181">
        <v>46382.349999999999</v>
      </c>
      <c r="D59" s="174">
        <v>22335.34</v>
      </c>
      <c r="E59" s="220">
        <f t="shared" si="141"/>
        <v>48.154826135372616</v>
      </c>
      <c r="F59" s="221">
        <f t="shared" si="143"/>
        <v>93.390784412109056</v>
      </c>
      <c r="G59" s="174">
        <v>23916</v>
      </c>
    </row>
    <row r="60" ht="15.75">
      <c r="B60" s="187" t="s">
        <v>143</v>
      </c>
      <c r="C60" s="181">
        <v>37349.400000000001</v>
      </c>
      <c r="D60" s="174">
        <v>17383.130000000001</v>
      </c>
      <c r="E60" s="220">
        <f t="shared" si="141"/>
        <v>46.541925706972535</v>
      </c>
      <c r="F60" s="221">
        <f t="shared" si="143"/>
        <v>93.357303974221267</v>
      </c>
      <c r="G60" s="174">
        <v>18620</v>
      </c>
    </row>
    <row r="61" ht="15.75">
      <c r="B61" s="187" t="s">
        <v>141</v>
      </c>
      <c r="C61" s="181">
        <f>C59-C60</f>
        <v>9032.9499999999971</v>
      </c>
      <c r="D61" s="174">
        <f>SUM(D59-D60)</f>
        <v>4952.2099999999991</v>
      </c>
      <c r="E61" s="220">
        <f t="shared" si="141"/>
        <v>54.823839388018314</v>
      </c>
      <c r="F61" s="221">
        <f t="shared" si="143"/>
        <v>93.508496978851952</v>
      </c>
      <c r="G61" s="174">
        <f>SUM(G59-G60)</f>
        <v>5296</v>
      </c>
    </row>
    <row r="62" ht="15.75">
      <c r="B62" s="187" t="s">
        <v>148</v>
      </c>
      <c r="C62" s="174">
        <v>27573</v>
      </c>
      <c r="D62" s="174">
        <v>13464.022000000001</v>
      </c>
      <c r="E62" s="220"/>
      <c r="F62" s="221"/>
      <c r="G62" s="174">
        <v>14409</v>
      </c>
    </row>
    <row r="63" ht="15.75">
      <c r="B63" s="188" t="s">
        <v>11</v>
      </c>
      <c r="C63" s="181">
        <f>C59-C58</f>
        <v>80</v>
      </c>
      <c r="D63" s="182">
        <f>D59-D58</f>
        <v>290.31999999999971</v>
      </c>
      <c r="E63" s="220">
        <f t="shared" si="141"/>
        <v>362.89999999999964</v>
      </c>
      <c r="F63" s="221">
        <f t="shared" si="143"/>
        <v>337.58139534883685</v>
      </c>
      <c r="G63" s="182">
        <f>G59-G58</f>
        <v>86</v>
      </c>
    </row>
    <row r="64" ht="16.5">
      <c r="B64" s="238" t="s">
        <v>18</v>
      </c>
      <c r="C64" s="174">
        <v>80</v>
      </c>
      <c r="D64" s="185">
        <v>216.59999999999999</v>
      </c>
      <c r="E64" s="239">
        <f t="shared" si="141"/>
        <v>270.75</v>
      </c>
      <c r="F64" s="240">
        <f t="shared" si="143"/>
        <v>235.43478260869563</v>
      </c>
      <c r="G64" s="185">
        <v>92</v>
      </c>
    </row>
    <row r="65" ht="15.75">
      <c r="B65" s="262" t="s">
        <v>150</v>
      </c>
      <c r="C65" s="139" t="s">
        <v>36</v>
      </c>
      <c r="D65" s="139" t="s">
        <v>52</v>
      </c>
      <c r="E65" s="139" t="s">
        <v>38</v>
      </c>
      <c r="F65" s="140" t="s">
        <v>39</v>
      </c>
      <c r="G65" s="139"/>
    </row>
    <row r="66" ht="15.75">
      <c r="B66" s="263" t="s">
        <v>6</v>
      </c>
      <c r="C66" s="141" t="s">
        <v>196</v>
      </c>
      <c r="D66" s="141" t="s">
        <v>197</v>
      </c>
      <c r="E66" s="141" t="s">
        <v>40</v>
      </c>
      <c r="F66" s="142" t="s">
        <v>189</v>
      </c>
      <c r="G66" s="141"/>
    </row>
    <row r="67" ht="16.5">
      <c r="B67" s="264"/>
      <c r="C67" s="163" t="s">
        <v>74</v>
      </c>
      <c r="D67" s="163" t="s">
        <v>74</v>
      </c>
      <c r="E67" s="163"/>
      <c r="F67" s="143"/>
      <c r="G67" s="163"/>
    </row>
    <row r="68" ht="15.75">
      <c r="B68" s="241" t="s">
        <v>21</v>
      </c>
      <c r="C68" s="242"/>
      <c r="D68" s="242"/>
      <c r="E68" s="243"/>
      <c r="F68" s="244"/>
      <c r="G68" s="282"/>
    </row>
    <row r="69" ht="15.75">
      <c r="B69" s="187" t="s">
        <v>9</v>
      </c>
      <c r="C69" s="181">
        <v>34036</v>
      </c>
      <c r="D69" s="174">
        <v>19141.810000000001</v>
      </c>
      <c r="E69" s="220">
        <f t="shared" si="141"/>
        <v>56.239893054412981</v>
      </c>
      <c r="F69" s="221">
        <f t="shared" si="143"/>
        <v>108.85924704276616</v>
      </c>
      <c r="G69" s="290">
        <v>17584</v>
      </c>
    </row>
    <row r="70" ht="15.75">
      <c r="B70" s="187" t="s">
        <v>15</v>
      </c>
      <c r="C70" s="181">
        <v>34086</v>
      </c>
      <c r="D70" s="174">
        <v>19230.580000000002</v>
      </c>
      <c r="E70" s="220">
        <f t="shared" si="141"/>
        <v>56.417825500205367</v>
      </c>
      <c r="F70" s="221">
        <f t="shared" si="143"/>
        <v>112.71660512279469</v>
      </c>
      <c r="G70" s="290">
        <v>17061</v>
      </c>
    </row>
    <row r="71" ht="15.75">
      <c r="B71" s="187" t="s">
        <v>147</v>
      </c>
      <c r="C71" s="181">
        <v>29869</v>
      </c>
      <c r="D71" s="174">
        <v>15800.219999999999</v>
      </c>
      <c r="E71" s="220">
        <f t="shared" si="141"/>
        <v>52.898389634738351</v>
      </c>
      <c r="F71" s="221">
        <f t="shared" si="143"/>
        <v>116.03304692663581</v>
      </c>
      <c r="G71" s="290">
        <v>13617</v>
      </c>
    </row>
    <row r="72" ht="15.75">
      <c r="B72" s="187" t="s">
        <v>141</v>
      </c>
      <c r="C72" s="181">
        <f>C70-C71</f>
        <v>4217</v>
      </c>
      <c r="D72" s="174">
        <f>D70-D71</f>
        <v>3430.3600000000024</v>
      </c>
      <c r="E72" s="220">
        <f t="shared" si="141"/>
        <v>81.345980554896897</v>
      </c>
      <c r="F72" s="221">
        <f t="shared" si="143"/>
        <v>99.603948896631891</v>
      </c>
      <c r="G72" s="290">
        <f>G70-G71</f>
        <v>3444</v>
      </c>
    </row>
    <row r="73" ht="15.75">
      <c r="B73" s="187" t="s">
        <v>148</v>
      </c>
      <c r="C73" s="174">
        <v>22822</v>
      </c>
      <c r="D73" s="174">
        <v>11291</v>
      </c>
      <c r="E73" s="236"/>
      <c r="F73" s="265"/>
      <c r="G73" s="290">
        <v>11571</v>
      </c>
    </row>
    <row r="74" ht="15.75">
      <c r="B74" s="188" t="s">
        <v>11</v>
      </c>
      <c r="C74" s="181">
        <f>C70-C69</f>
        <v>50</v>
      </c>
      <c r="D74" s="176">
        <f>D70-D69</f>
        <v>88.770000000000437</v>
      </c>
      <c r="E74" s="220">
        <f t="shared" si="141"/>
        <v>177.54000000000087</v>
      </c>
      <c r="F74" s="221">
        <f t="shared" si="143"/>
        <v>-16.973231357552663</v>
      </c>
      <c r="G74" s="291">
        <f>G70-G69</f>
        <v>-523</v>
      </c>
    </row>
    <row r="75" ht="15.75">
      <c r="B75" s="187" t="s">
        <v>18</v>
      </c>
      <c r="C75" s="174">
        <v>50</v>
      </c>
      <c r="D75" s="174">
        <v>86.400000000000006</v>
      </c>
      <c r="E75" s="220">
        <f t="shared" si="141"/>
        <v>172.80000000000001</v>
      </c>
      <c r="F75" s="221">
        <f t="shared" si="143"/>
        <v>98.181818181818187</v>
      </c>
      <c r="G75" s="290">
        <v>88</v>
      </c>
    </row>
    <row r="76" ht="15.75">
      <c r="B76" s="219" t="s">
        <v>22</v>
      </c>
      <c r="C76" s="236"/>
      <c r="D76" s="174"/>
      <c r="E76" s="220"/>
      <c r="F76" s="221"/>
      <c r="G76" s="290"/>
    </row>
    <row r="77" ht="15.75">
      <c r="B77" s="187" t="s">
        <v>9</v>
      </c>
      <c r="C77" s="181">
        <v>19669</v>
      </c>
      <c r="D77" s="174">
        <v>10079.76</v>
      </c>
      <c r="E77" s="220">
        <f t="shared" si="141"/>
        <v>51.246936804107989</v>
      </c>
      <c r="F77" s="221">
        <f t="shared" si="143"/>
        <v>147.08536407412814</v>
      </c>
      <c r="G77" s="290">
        <v>6853</v>
      </c>
    </row>
    <row r="78" ht="15.75">
      <c r="B78" s="187" t="s">
        <v>15</v>
      </c>
      <c r="C78" s="181">
        <v>19717</v>
      </c>
      <c r="D78" s="174">
        <v>10067.469999999999</v>
      </c>
      <c r="E78" s="220">
        <f t="shared" ref="E78:E99" si="144">D78/C78*100</f>
        <v>51.059846832682453</v>
      </c>
      <c r="F78" s="221">
        <f t="shared" si="143"/>
        <v>140.66606119882633</v>
      </c>
      <c r="G78" s="290">
        <v>7157</v>
      </c>
    </row>
    <row r="79" ht="15.75">
      <c r="B79" s="187" t="s">
        <v>147</v>
      </c>
      <c r="C79" s="181">
        <v>17395</v>
      </c>
      <c r="D79" s="174">
        <v>8672.8299999999999</v>
      </c>
      <c r="E79" s="220">
        <f t="shared" si="144"/>
        <v>49.858177637252084</v>
      </c>
      <c r="F79" s="221">
        <f t="shared" si="143"/>
        <v>143.56613143519286</v>
      </c>
      <c r="G79" s="290">
        <v>6041</v>
      </c>
    </row>
    <row r="80" ht="15.75">
      <c r="B80" s="187" t="s">
        <v>144</v>
      </c>
      <c r="C80" s="181">
        <f>C78-C79</f>
        <v>2322</v>
      </c>
      <c r="D80" s="174">
        <f>D78-D79</f>
        <v>1394.6399999999994</v>
      </c>
      <c r="E80" s="220">
        <f t="shared" si="144"/>
        <v>60.062015503875941</v>
      </c>
      <c r="F80" s="221">
        <f t="shared" si="143"/>
        <v>124.96774193548382</v>
      </c>
      <c r="G80" s="290">
        <f>G78-G79</f>
        <v>1116</v>
      </c>
    </row>
    <row r="81" ht="15.75">
      <c r="B81" s="187" t="s">
        <v>148</v>
      </c>
      <c r="C81" s="174">
        <v>12866</v>
      </c>
      <c r="D81" s="174">
        <v>6466</v>
      </c>
      <c r="E81" s="248"/>
      <c r="F81" s="265"/>
      <c r="G81" s="290">
        <v>5107</v>
      </c>
    </row>
    <row r="82" ht="15.75">
      <c r="B82" s="188" t="s">
        <v>11</v>
      </c>
      <c r="C82" s="174">
        <f>C78-C77</f>
        <v>48</v>
      </c>
      <c r="D82" s="176">
        <f>D78-D77</f>
        <v>-12.290000000000873</v>
      </c>
      <c r="E82" s="220">
        <f t="shared" si="144"/>
        <v>-25.604166666668487</v>
      </c>
      <c r="F82" s="221">
        <f t="shared" si="143"/>
        <v>-4.0427631578950241</v>
      </c>
      <c r="G82" s="291">
        <f>G78-G77</f>
        <v>304</v>
      </c>
    </row>
    <row r="83" ht="15.75">
      <c r="B83" s="187" t="s">
        <v>18</v>
      </c>
      <c r="C83" s="174">
        <v>48</v>
      </c>
      <c r="D83" s="174">
        <v>31.48</v>
      </c>
      <c r="E83" s="220">
        <f t="shared" si="144"/>
        <v>65.583333333333343</v>
      </c>
      <c r="F83" s="221">
        <f t="shared" si="143"/>
        <v>209.8666666666667</v>
      </c>
      <c r="G83" s="290">
        <v>15</v>
      </c>
    </row>
    <row r="84" ht="15.75">
      <c r="B84" s="219" t="s">
        <v>23</v>
      </c>
      <c r="C84" s="174"/>
      <c r="D84" s="174"/>
      <c r="E84" s="220"/>
      <c r="F84" s="221"/>
      <c r="G84" s="290"/>
    </row>
    <row r="85" ht="15.75">
      <c r="B85" s="187" t="s">
        <v>9</v>
      </c>
      <c r="C85" s="181">
        <v>13389</v>
      </c>
      <c r="D85" s="174">
        <v>6730.9099999999999</v>
      </c>
      <c r="E85" s="220">
        <f t="shared" si="144"/>
        <v>50.27193965195309</v>
      </c>
      <c r="F85" s="221">
        <f t="shared" si="143"/>
        <v>120.62562724014336</v>
      </c>
      <c r="G85" s="290">
        <v>5580</v>
      </c>
    </row>
    <row r="86" ht="15.75">
      <c r="B86" s="187" t="s">
        <v>15</v>
      </c>
      <c r="C86" s="181">
        <v>13444</v>
      </c>
      <c r="D86" s="174">
        <v>6654.3900000000003</v>
      </c>
      <c r="E86" s="220">
        <f t="shared" si="144"/>
        <v>49.497099077655463</v>
      </c>
      <c r="F86" s="221">
        <f t="shared" si="143"/>
        <v>117.94381425026587</v>
      </c>
      <c r="G86" s="290">
        <v>5642</v>
      </c>
    </row>
    <row r="87" ht="15.75">
      <c r="B87" s="187" t="s">
        <v>147</v>
      </c>
      <c r="C87" s="181">
        <v>11824</v>
      </c>
      <c r="D87" s="174">
        <v>5753.1899999999996</v>
      </c>
      <c r="E87" s="220">
        <f t="shared" si="144"/>
        <v>48.656884303112314</v>
      </c>
      <c r="F87" s="221">
        <f t="shared" si="143"/>
        <v>118.11106548963251</v>
      </c>
      <c r="G87" s="290">
        <v>4871</v>
      </c>
    </row>
    <row r="88" ht="15.75">
      <c r="B88" s="187" t="s">
        <v>141</v>
      </c>
      <c r="C88" s="181">
        <f>C86-C87</f>
        <v>1620</v>
      </c>
      <c r="D88" s="174">
        <f>D86-D87</f>
        <v>901.20000000000073</v>
      </c>
      <c r="E88" s="220">
        <f t="shared" si="144"/>
        <v>55.629629629629676</v>
      </c>
      <c r="F88" s="221">
        <f t="shared" ref="F88:F99" si="145">D88/G88*100</f>
        <v>116.88715953307403</v>
      </c>
      <c r="G88" s="290">
        <f>G86-G87</f>
        <v>771</v>
      </c>
    </row>
    <row r="89" ht="15.75">
      <c r="B89" s="187" t="s">
        <v>148</v>
      </c>
      <c r="C89" s="174">
        <v>8905</v>
      </c>
      <c r="D89" s="174">
        <v>4365</v>
      </c>
      <c r="E89" s="236"/>
      <c r="F89" s="265"/>
      <c r="G89" s="290">
        <v>3891</v>
      </c>
    </row>
    <row r="90" ht="15.75">
      <c r="B90" s="188" t="s">
        <v>11</v>
      </c>
      <c r="C90" s="181">
        <f>C86-C85</f>
        <v>55</v>
      </c>
      <c r="D90" s="176">
        <f>D86-D85</f>
        <v>-76.519999999999527</v>
      </c>
      <c r="E90" s="220">
        <f t="shared" si="144"/>
        <v>-139.12727272727187</v>
      </c>
      <c r="F90" s="221">
        <f t="shared" si="145"/>
        <v>-123.41935483870891</v>
      </c>
      <c r="G90" s="291">
        <f>G86-G85</f>
        <v>62</v>
      </c>
    </row>
    <row r="91" ht="15.75">
      <c r="B91" s="187" t="s">
        <v>18</v>
      </c>
      <c r="C91" s="174">
        <v>55</v>
      </c>
      <c r="D91" s="174">
        <v>41.630000000000003</v>
      </c>
      <c r="E91" s="220">
        <f t="shared" si="144"/>
        <v>75.690909090909102</v>
      </c>
      <c r="F91" s="221">
        <f t="shared" si="145"/>
        <v>104.075</v>
      </c>
      <c r="G91" s="290">
        <v>40</v>
      </c>
    </row>
    <row r="92" ht="15.75">
      <c r="B92" s="219" t="s">
        <v>24</v>
      </c>
      <c r="C92" s="174"/>
      <c r="D92" s="174"/>
      <c r="E92" s="220"/>
      <c r="F92" s="221"/>
      <c r="G92" s="290"/>
    </row>
    <row r="93" ht="15.75">
      <c r="B93" s="187" t="s">
        <v>9</v>
      </c>
      <c r="C93" s="181">
        <v>13811</v>
      </c>
      <c r="D93" s="174">
        <v>6480.6700000000001</v>
      </c>
      <c r="E93" s="220">
        <f t="shared" si="144"/>
        <v>46.923973644196657</v>
      </c>
      <c r="F93" s="221">
        <f t="shared" si="145"/>
        <v>101.371343657125</v>
      </c>
      <c r="G93" s="290">
        <v>6393</v>
      </c>
    </row>
    <row r="94" ht="15.75">
      <c r="B94" s="187" t="s">
        <v>15</v>
      </c>
      <c r="C94" s="181">
        <v>13865</v>
      </c>
      <c r="D94" s="174">
        <v>8260.7999999999993</v>
      </c>
      <c r="E94" s="220">
        <f t="shared" si="144"/>
        <v>59.580238009376117</v>
      </c>
      <c r="F94" s="221">
        <f t="shared" si="145"/>
        <v>124.67250226380922</v>
      </c>
      <c r="G94" s="290">
        <v>6626</v>
      </c>
    </row>
    <row r="95" ht="15.75">
      <c r="B95" s="187" t="s">
        <v>147</v>
      </c>
      <c r="C95" s="181">
        <v>11966</v>
      </c>
      <c r="D95" s="174">
        <v>7023</v>
      </c>
      <c r="E95" s="220">
        <f t="shared" si="144"/>
        <v>58.691291993982951</v>
      </c>
      <c r="F95" s="221">
        <f t="shared" si="145"/>
        <v>125.95050215208035</v>
      </c>
      <c r="G95" s="290">
        <v>5576</v>
      </c>
    </row>
    <row r="96" ht="15.75">
      <c r="B96" s="187" t="s">
        <v>141</v>
      </c>
      <c r="C96" s="181">
        <f>C94-C95</f>
        <v>1899</v>
      </c>
      <c r="D96" s="174">
        <f>D94-D95</f>
        <v>1237.7999999999993</v>
      </c>
      <c r="E96" s="220">
        <f t="shared" si="144"/>
        <v>65.181674565560783</v>
      </c>
      <c r="F96" s="221">
        <f t="shared" si="145"/>
        <v>117.88571428571422</v>
      </c>
      <c r="G96" s="290">
        <f>G94-G95</f>
        <v>1050</v>
      </c>
    </row>
    <row r="97" ht="15.75">
      <c r="B97" s="187" t="s">
        <v>148</v>
      </c>
      <c r="C97" s="174">
        <v>9304</v>
      </c>
      <c r="D97" s="174">
        <v>6104</v>
      </c>
      <c r="E97" s="236"/>
      <c r="F97" s="265"/>
      <c r="G97" s="290">
        <v>4213</v>
      </c>
    </row>
    <row r="98" ht="15.75">
      <c r="B98" s="188" t="s">
        <v>11</v>
      </c>
      <c r="C98" s="181">
        <f>C94-C93</f>
        <v>54</v>
      </c>
      <c r="D98" s="176">
        <f>D94-D93</f>
        <v>1780.1299999999992</v>
      </c>
      <c r="E98" s="220">
        <f t="shared" si="144"/>
        <v>3296.537037037036</v>
      </c>
      <c r="F98" s="221">
        <f t="shared" si="145"/>
        <v>764.00429184549319</v>
      </c>
      <c r="G98" s="291">
        <f>G94-G93</f>
        <v>233</v>
      </c>
    </row>
    <row r="99" ht="15.75">
      <c r="B99" s="187" t="s">
        <v>18</v>
      </c>
      <c r="C99" s="174">
        <v>54</v>
      </c>
      <c r="D99" s="174">
        <v>66.069999999999993</v>
      </c>
      <c r="E99" s="220">
        <f t="shared" si="144"/>
        <v>122.35185185185185</v>
      </c>
      <c r="F99" s="221">
        <f t="shared" si="145"/>
        <v>244.7037037037037</v>
      </c>
      <c r="G99" s="290">
        <v>27</v>
      </c>
    </row>
    <row r="100" ht="15.75">
      <c r="B100" s="186" t="s">
        <v>162</v>
      </c>
      <c r="C100" s="174"/>
      <c r="D100" s="206"/>
      <c r="E100" s="222"/>
      <c r="F100" s="223"/>
      <c r="G100" s="292"/>
    </row>
    <row r="101" ht="15.75">
      <c r="B101" s="187" t="s">
        <v>9</v>
      </c>
      <c r="C101" s="181">
        <v>8563</v>
      </c>
      <c r="D101" s="174">
        <v>3960.5700000000002</v>
      </c>
      <c r="E101" s="220">
        <f t="shared" ref="E101:E107" si="146">D101/C101*100</f>
        <v>46.252131262408035</v>
      </c>
      <c r="F101" s="221">
        <f t="shared" ref="F101:F107" si="147">D101/G101*100</f>
        <v>99.113363363363376</v>
      </c>
      <c r="G101" s="290">
        <v>3996</v>
      </c>
    </row>
    <row r="102" ht="15.75">
      <c r="B102" s="187" t="s">
        <v>15</v>
      </c>
      <c r="C102" s="181">
        <v>8576</v>
      </c>
      <c r="D102" s="174">
        <v>4134.4799999999996</v>
      </c>
      <c r="E102" s="220">
        <f t="shared" si="146"/>
        <v>48.209888059701491</v>
      </c>
      <c r="F102" s="221">
        <f t="shared" si="147"/>
        <v>100.79180887372013</v>
      </c>
      <c r="G102" s="290">
        <v>4102</v>
      </c>
    </row>
    <row r="103" ht="15.75">
      <c r="B103" s="187" t="s">
        <v>147</v>
      </c>
      <c r="C103" s="181">
        <v>6106</v>
      </c>
      <c r="D103" s="174">
        <v>3103.75</v>
      </c>
      <c r="E103" s="220">
        <f t="shared" si="146"/>
        <v>50.831149688830656</v>
      </c>
      <c r="F103" s="221">
        <f t="shared" si="147"/>
        <v>102.50165125495376</v>
      </c>
      <c r="G103" s="290">
        <v>3028</v>
      </c>
    </row>
    <row r="104" ht="15.75">
      <c r="B104" s="187" t="s">
        <v>141</v>
      </c>
      <c r="C104" s="181">
        <f>C102-C103</f>
        <v>2470</v>
      </c>
      <c r="D104" s="174">
        <f>D102-D103</f>
        <v>1030.7299999999996</v>
      </c>
      <c r="E104" s="220">
        <f t="shared" si="146"/>
        <v>41.729959514170019</v>
      </c>
      <c r="F104" s="221">
        <f t="shared" si="147"/>
        <v>95.971135940409653</v>
      </c>
      <c r="G104" s="290">
        <f>G102-G103</f>
        <v>1074</v>
      </c>
    </row>
    <row r="105" ht="15.75">
      <c r="B105" s="187" t="s">
        <v>148</v>
      </c>
      <c r="C105" s="174">
        <v>4413</v>
      </c>
      <c r="D105" s="174">
        <v>2306</v>
      </c>
      <c r="E105" s="236"/>
      <c r="F105" s="265"/>
      <c r="G105" s="290">
        <v>2413</v>
      </c>
    </row>
    <row r="106" ht="15.75">
      <c r="B106" s="188" t="s">
        <v>11</v>
      </c>
      <c r="C106" s="181">
        <f>C102-C101</f>
        <v>13</v>
      </c>
      <c r="D106" s="176">
        <f>D102-D101</f>
        <v>173.9099999999994</v>
      </c>
      <c r="E106" s="220">
        <f t="shared" si="146"/>
        <v>1337.7692307692262</v>
      </c>
      <c r="F106" s="221">
        <f t="shared" si="147"/>
        <v>164.06603773584848</v>
      </c>
      <c r="G106" s="291">
        <f>G102-G101</f>
        <v>106</v>
      </c>
    </row>
    <row r="107" ht="16.5">
      <c r="B107" s="238" t="s">
        <v>18</v>
      </c>
      <c r="C107" s="185">
        <v>13</v>
      </c>
      <c r="D107" s="212">
        <v>88.569999999999993</v>
      </c>
      <c r="E107" s="239">
        <f t="shared" si="146"/>
        <v>681.30769230769226</v>
      </c>
      <c r="F107" s="240">
        <f t="shared" si="147"/>
        <v>89.464646464646464</v>
      </c>
      <c r="G107" s="293">
        <v>99</v>
      </c>
    </row>
    <row r="118" ht="15.75">
      <c r="B118" s="248" t="s">
        <v>178</v>
      </c>
    </row>
    <row r="119" ht="15.75">
      <c r="B119" s="248" t="s">
        <v>198</v>
      </c>
    </row>
    <row r="124" ht="15.75">
      <c r="B124" s="279"/>
      <c r="C124" s="213"/>
      <c r="D124" s="213"/>
      <c r="E124" s="280"/>
      <c r="F124" s="280"/>
      <c r="G124" s="267"/>
    </row>
  </sheetData>
  <printOptions headings="0" gridLines="0"/>
  <pageMargins left="0.78740199999999982" right="0.78740199999999982" top="0.78740199999999982" bottom="0" header="0.51181100000000002" footer="0.51181100000000002"/>
  <pageSetup paperSize="9" scale="7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4" man="1" max="5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24" activeCellId="0" sqref="C24"/>
    </sheetView>
  </sheetViews>
  <sheetFormatPr baseColWidth="8" defaultRowHeight="12.75" customHeight="1"/>
  <cols>
    <col customWidth="1" min="1" max="1" style="1" width="29.855499999999999"/>
    <col customWidth="1" min="2" max="2" style="1" width="15.2852"/>
    <col customWidth="1" min="3" max="3" style="1" width="19"/>
    <col customWidth="1" min="4" max="4" style="1" width="16.710899999999999"/>
    <col customWidth="1" min="5" max="5" style="1" width="16.140599999999999"/>
    <col customWidth="1" min="6" max="6" style="1" width="15"/>
    <col customWidth="1" min="7" max="7" style="1" width="0.140625"/>
    <col customWidth="1" min="8" max="257" style="1" width="9.1406200000000002"/>
  </cols>
  <sheetData>
    <row r="1" ht="20.25">
      <c r="A1" s="82" t="s">
        <v>28</v>
      </c>
      <c r="B1" s="83"/>
      <c r="C1" s="83"/>
      <c r="D1" s="84"/>
      <c r="E1" s="83"/>
      <c r="F1" s="85"/>
      <c r="G1" s="3"/>
    </row>
    <row r="2" ht="21">
      <c r="A2" s="82" t="s">
        <v>44</v>
      </c>
      <c r="B2" s="86"/>
      <c r="C2" s="86"/>
      <c r="D2" s="84"/>
      <c r="E2" s="86"/>
      <c r="F2" s="87"/>
      <c r="G2" s="3"/>
    </row>
    <row r="3" ht="15.75">
      <c r="A3" s="4" t="s">
        <v>1</v>
      </c>
      <c r="B3" s="88" t="s">
        <v>30</v>
      </c>
      <c r="C3" s="88" t="s">
        <v>45</v>
      </c>
      <c r="D3" s="89" t="s">
        <v>32</v>
      </c>
      <c r="E3" s="90" t="s">
        <v>33</v>
      </c>
      <c r="F3" s="91" t="s">
        <v>34</v>
      </c>
      <c r="G3" s="3"/>
    </row>
    <row r="4" ht="15.75">
      <c r="A4" s="8" t="s">
        <v>6</v>
      </c>
      <c r="B4" s="92">
        <v>2024</v>
      </c>
      <c r="C4" s="92">
        <v>2024</v>
      </c>
      <c r="D4" s="93" t="s">
        <v>46</v>
      </c>
      <c r="E4" s="94"/>
      <c r="F4" s="95"/>
      <c r="G4" s="3"/>
    </row>
    <row r="5" ht="28.5" customHeight="1">
      <c r="A5" s="12"/>
      <c r="B5" s="13" t="s">
        <v>7</v>
      </c>
      <c r="C5" s="13" t="s">
        <v>7</v>
      </c>
      <c r="D5" s="96" t="s">
        <v>7</v>
      </c>
      <c r="E5" s="97"/>
      <c r="F5" s="98"/>
      <c r="G5" s="3"/>
    </row>
    <row r="6" ht="15.75">
      <c r="A6" s="16" t="s">
        <v>8</v>
      </c>
      <c r="B6" s="17"/>
      <c r="C6" s="18"/>
      <c r="D6" s="18"/>
      <c r="E6" s="19"/>
      <c r="F6" s="99"/>
      <c r="G6" s="17"/>
    </row>
    <row r="7" ht="15.75">
      <c r="A7" s="22" t="s">
        <v>9</v>
      </c>
      <c r="B7" s="18">
        <v>116358410</v>
      </c>
      <c r="C7" s="18">
        <v>54110218.630000003</v>
      </c>
      <c r="D7" s="18">
        <v>54713927.890000001</v>
      </c>
      <c r="E7" s="23">
        <f t="shared" ref="E7:E8" si="9">C7*100/B7</f>
        <v>46.503057776399658</v>
      </c>
      <c r="F7" s="100">
        <f t="shared" ref="F7:F45" si="10">100*C7/D7</f>
        <v>98.896607713462402</v>
      </c>
      <c r="G7" s="101">
        <v>1.0700000000000001</v>
      </c>
    </row>
    <row r="8" ht="15.75">
      <c r="A8" s="22" t="s">
        <v>10</v>
      </c>
      <c r="B8" s="18">
        <v>116358410</v>
      </c>
      <c r="C8" s="18">
        <v>56586705.640000001</v>
      </c>
      <c r="D8" s="18">
        <v>56809946.420000002</v>
      </c>
      <c r="E8" s="23">
        <f t="shared" si="9"/>
        <v>48.631384392413061</v>
      </c>
      <c r="F8" s="100">
        <f t="shared" si="10"/>
        <v>99.607039270289803</v>
      </c>
      <c r="G8" s="101">
        <v>79244.160000000003</v>
      </c>
    </row>
    <row r="9" ht="15.75">
      <c r="A9" s="26" t="s">
        <v>11</v>
      </c>
      <c r="B9" s="18">
        <v>0</v>
      </c>
      <c r="C9" s="27">
        <v>2476487.0099999998</v>
      </c>
      <c r="D9" s="27">
        <v>2096018.53</v>
      </c>
      <c r="E9" s="23" t="s">
        <v>12</v>
      </c>
      <c r="F9" s="100">
        <f t="shared" si="10"/>
        <v>118.15196166228547</v>
      </c>
      <c r="G9" s="101">
        <f>G8-G7</f>
        <v>79243.089999999997</v>
      </c>
    </row>
    <row r="10" ht="15.75">
      <c r="A10" s="22" t="s">
        <v>13</v>
      </c>
      <c r="B10" s="18">
        <v>1560950</v>
      </c>
      <c r="C10" s="28">
        <v>1235787.3300000001</v>
      </c>
      <c r="D10" s="18">
        <v>1118918.8100000001</v>
      </c>
      <c r="E10" s="23">
        <f>C10*100/B10</f>
        <v>79.16892469329575</v>
      </c>
      <c r="F10" s="100">
        <f t="shared" si="10"/>
        <v>110.44477212783652</v>
      </c>
      <c r="G10" s="101">
        <v>582.15999999999997</v>
      </c>
    </row>
    <row r="11" ht="15.75">
      <c r="A11" s="16" t="s">
        <v>14</v>
      </c>
      <c r="B11" s="29"/>
      <c r="C11" s="18"/>
      <c r="D11" s="102"/>
      <c r="E11" s="23"/>
      <c r="F11" s="100"/>
      <c r="G11" s="17"/>
    </row>
    <row r="12" ht="15.75">
      <c r="A12" s="22" t="s">
        <v>9</v>
      </c>
      <c r="B12" s="18">
        <v>21528752</v>
      </c>
      <c r="C12" s="18">
        <v>12215309.470000001</v>
      </c>
      <c r="D12" s="18">
        <v>11538943.939999999</v>
      </c>
      <c r="E12" s="23">
        <f t="shared" ref="E12:E63" si="11">C12*100/B12</f>
        <v>56.739514998361258</v>
      </c>
      <c r="F12" s="100">
        <f t="shared" si="10"/>
        <v>105.86158953121667</v>
      </c>
      <c r="G12" s="101">
        <v>18774.205279999998</v>
      </c>
    </row>
    <row r="13" ht="15.75">
      <c r="A13" s="22" t="s">
        <v>15</v>
      </c>
      <c r="B13" s="18">
        <v>21528752</v>
      </c>
      <c r="C13" s="18">
        <v>12740764</v>
      </c>
      <c r="D13" s="18">
        <v>11894236</v>
      </c>
      <c r="E13" s="23">
        <f t="shared" si="11"/>
        <v>59.18022558855246</v>
      </c>
      <c r="F13" s="100">
        <f t="shared" si="10"/>
        <v>107.11712799376102</v>
      </c>
      <c r="G13" s="101">
        <v>18483.04434</v>
      </c>
    </row>
    <row r="14" ht="15.75">
      <c r="A14" s="26" t="s">
        <v>11</v>
      </c>
      <c r="B14" s="18">
        <v>0</v>
      </c>
      <c r="C14" s="27">
        <v>525454.53000000003</v>
      </c>
      <c r="D14" s="27">
        <v>355292.06</v>
      </c>
      <c r="E14" s="23" t="s">
        <v>12</v>
      </c>
      <c r="F14" s="100">
        <f t="shared" si="10"/>
        <v>147.89368780152307</v>
      </c>
      <c r="G14" s="101">
        <f>G13-G12</f>
        <v>-291.16093999999794</v>
      </c>
    </row>
    <row r="15" ht="15.75">
      <c r="A15" s="22" t="s">
        <v>13</v>
      </c>
      <c r="B15" s="18">
        <v>304000</v>
      </c>
      <c r="C15" s="28">
        <v>215936.82000000001</v>
      </c>
      <c r="D15" s="18">
        <v>226237.44</v>
      </c>
      <c r="E15" s="23">
        <f t="shared" si="11"/>
        <v>71.03184868421053</v>
      </c>
      <c r="F15" s="100">
        <f t="shared" si="10"/>
        <v>95.44698702389843</v>
      </c>
      <c r="G15" s="101">
        <v>213.60997</v>
      </c>
    </row>
    <row r="16" ht="15.75">
      <c r="A16" s="16" t="s">
        <v>16</v>
      </c>
      <c r="B16" s="29"/>
      <c r="C16" s="18"/>
      <c r="D16" s="29"/>
      <c r="E16" s="23"/>
      <c r="F16" s="100"/>
      <c r="G16" s="17"/>
    </row>
    <row r="17" ht="15.75">
      <c r="A17" s="22" t="s">
        <v>9</v>
      </c>
      <c r="B17" s="18">
        <v>42202710</v>
      </c>
      <c r="C17" s="18">
        <v>18486977.609999999</v>
      </c>
      <c r="D17" s="18">
        <v>16438026.720000001</v>
      </c>
      <c r="E17" s="23">
        <f t="shared" si="11"/>
        <v>43.805190733012168</v>
      </c>
      <c r="F17" s="100">
        <f t="shared" si="10"/>
        <v>112.46470105506678</v>
      </c>
      <c r="G17" s="101">
        <v>34294.618770000001</v>
      </c>
    </row>
    <row r="18" ht="15.75">
      <c r="A18" s="22" t="s">
        <v>15</v>
      </c>
      <c r="B18" s="18">
        <v>42202710</v>
      </c>
      <c r="C18" s="18">
        <v>16708921.380000001</v>
      </c>
      <c r="D18" s="18">
        <v>16678518</v>
      </c>
      <c r="E18" s="23">
        <f t="shared" si="11"/>
        <v>39.592057903390561</v>
      </c>
      <c r="F18" s="100">
        <f t="shared" si="10"/>
        <v>100.18229065675979</v>
      </c>
      <c r="G18" s="101">
        <v>34322.123160000003</v>
      </c>
    </row>
    <row r="19" ht="15.75">
      <c r="A19" s="26" t="s">
        <v>11</v>
      </c>
      <c r="B19" s="18">
        <v>0</v>
      </c>
      <c r="C19" s="27">
        <v>-1778056.23</v>
      </c>
      <c r="D19" s="27">
        <v>240491.28</v>
      </c>
      <c r="E19" s="23" t="s">
        <v>12</v>
      </c>
      <c r="F19" s="100">
        <f t="shared" si="10"/>
        <v>-739.34332671022412</v>
      </c>
      <c r="G19" s="101">
        <f>G18-G17</f>
        <v>27.504390000001877</v>
      </c>
    </row>
    <row r="20" ht="15.75">
      <c r="A20" s="22" t="s">
        <v>13</v>
      </c>
      <c r="B20" s="18">
        <v>0</v>
      </c>
      <c r="C20" s="28">
        <v>158767.34</v>
      </c>
      <c r="D20" s="18">
        <v>254817.42999999999</v>
      </c>
      <c r="E20" s="23" t="s">
        <v>12</v>
      </c>
      <c r="F20" s="100">
        <f t="shared" si="10"/>
        <v>62.306310835958122</v>
      </c>
      <c r="G20" s="101">
        <v>706.45690999999999</v>
      </c>
    </row>
    <row r="21" ht="15.75">
      <c r="A21" s="30" t="s">
        <v>17</v>
      </c>
      <c r="B21" s="29"/>
      <c r="C21" s="18"/>
      <c r="D21" s="29"/>
      <c r="E21" s="23"/>
      <c r="F21" s="100"/>
      <c r="G21" s="17"/>
    </row>
    <row r="22" ht="15.75">
      <c r="A22" s="22" t="s">
        <v>9</v>
      </c>
      <c r="B22" s="18">
        <v>67497777</v>
      </c>
      <c r="C22" s="18">
        <v>32139594.469999999</v>
      </c>
      <c r="D22" s="18">
        <v>31827965.600000001</v>
      </c>
      <c r="E22" s="23">
        <f t="shared" si="11"/>
        <v>47.615782176055959</v>
      </c>
      <c r="F22" s="100">
        <f t="shared" si="10"/>
        <v>100.97910395504512</v>
      </c>
      <c r="G22" s="101">
        <v>49737.63076</v>
      </c>
    </row>
    <row r="23" ht="15.75">
      <c r="A23" s="22" t="s">
        <v>15</v>
      </c>
      <c r="B23" s="18">
        <v>67497777</v>
      </c>
      <c r="C23" s="27">
        <v>32070031.050000001</v>
      </c>
      <c r="D23" s="18">
        <v>31734933.109999999</v>
      </c>
      <c r="E23" s="23">
        <f t="shared" si="11"/>
        <v>47.512721863417816</v>
      </c>
      <c r="F23" s="100">
        <f t="shared" si="10"/>
        <v>101.05592767074215</v>
      </c>
      <c r="G23" s="101">
        <v>49899.798479999998</v>
      </c>
    </row>
    <row r="24" ht="15.75">
      <c r="A24" s="26" t="s">
        <v>11</v>
      </c>
      <c r="B24" s="18">
        <v>0</v>
      </c>
      <c r="C24" s="18">
        <v>-69563.419999999998</v>
      </c>
      <c r="D24" s="27">
        <v>-93032.490000000005</v>
      </c>
      <c r="E24" s="23" t="s">
        <v>12</v>
      </c>
      <c r="F24" s="100">
        <f t="shared" si="10"/>
        <v>74.773253946013909</v>
      </c>
      <c r="G24" s="101">
        <f>G23-G22</f>
        <v>162.16771999999764</v>
      </c>
    </row>
    <row r="25" ht="15.75">
      <c r="A25" s="22" t="s">
        <v>18</v>
      </c>
      <c r="B25" s="18">
        <v>50000</v>
      </c>
      <c r="C25" s="28">
        <v>185663.53</v>
      </c>
      <c r="D25" s="18">
        <v>133087.07000000001</v>
      </c>
      <c r="E25" s="23">
        <f t="shared" si="11"/>
        <v>371.32706000000002</v>
      </c>
      <c r="F25" s="100">
        <f t="shared" si="10"/>
        <v>139.50531032052925</v>
      </c>
      <c r="G25" s="101">
        <v>158.36017000000001</v>
      </c>
    </row>
    <row r="26" ht="15.75">
      <c r="A26" s="16" t="s">
        <v>19</v>
      </c>
      <c r="B26" s="31"/>
      <c r="C26" s="32"/>
      <c r="D26" s="31"/>
      <c r="E26" s="23"/>
      <c r="F26" s="100"/>
      <c r="G26" s="103"/>
    </row>
    <row r="27" ht="15.75">
      <c r="A27" s="22" t="s">
        <v>9</v>
      </c>
      <c r="B27" s="32">
        <v>60497624.829999998</v>
      </c>
      <c r="C27" s="32">
        <v>30916598.25</v>
      </c>
      <c r="D27" s="32">
        <v>30527084.210000001</v>
      </c>
      <c r="E27" s="23">
        <f t="shared" si="11"/>
        <v>51.103821574609746</v>
      </c>
      <c r="F27" s="100">
        <f t="shared" si="10"/>
        <v>101.27596214994028</v>
      </c>
      <c r="G27" s="104">
        <v>45463.410940000002</v>
      </c>
    </row>
    <row r="28" ht="15.75">
      <c r="A28" s="22" t="s">
        <v>15</v>
      </c>
      <c r="B28" s="32">
        <v>60497624.829999998</v>
      </c>
      <c r="C28" s="32">
        <v>30696102.969999999</v>
      </c>
      <c r="D28" s="32">
        <v>30181067.960000001</v>
      </c>
      <c r="E28" s="23">
        <f t="shared" si="11"/>
        <v>50.73935225764135</v>
      </c>
      <c r="F28" s="100">
        <f t="shared" si="10"/>
        <v>101.70648371582674</v>
      </c>
      <c r="G28" s="104">
        <v>45509.857530000001</v>
      </c>
    </row>
    <row r="29" ht="15.75">
      <c r="A29" s="26" t="s">
        <v>11</v>
      </c>
      <c r="B29" s="32">
        <v>0</v>
      </c>
      <c r="C29" s="27">
        <v>-220495.28</v>
      </c>
      <c r="D29" s="105">
        <v>-346016.25</v>
      </c>
      <c r="E29" s="23" t="s">
        <v>12</v>
      </c>
      <c r="F29" s="100">
        <f t="shared" si="10"/>
        <v>63.723966721216129</v>
      </c>
      <c r="G29" s="104">
        <f>G28-G27</f>
        <v>46.44658999999956</v>
      </c>
    </row>
    <row r="30" ht="15.75">
      <c r="A30" s="22" t="s">
        <v>18</v>
      </c>
      <c r="B30" s="18">
        <v>1200000</v>
      </c>
      <c r="C30" s="35">
        <v>799214.5</v>
      </c>
      <c r="D30" s="18">
        <v>129922.13</v>
      </c>
      <c r="E30" s="23">
        <f t="shared" si="11"/>
        <v>66.601208333333332</v>
      </c>
      <c r="F30" s="100"/>
      <c r="G30" s="101">
        <v>24.6326</v>
      </c>
    </row>
    <row r="31" ht="15.75">
      <c r="A31" s="16" t="s">
        <v>20</v>
      </c>
      <c r="B31" s="36"/>
      <c r="C31" s="18"/>
      <c r="D31" s="36"/>
      <c r="E31" s="23"/>
      <c r="F31" s="100"/>
      <c r="G31" s="106"/>
    </row>
    <row r="32" ht="15.75">
      <c r="A32" s="22" t="s">
        <v>9</v>
      </c>
      <c r="B32" s="32">
        <v>89684065</v>
      </c>
      <c r="C32" s="18">
        <v>43571656.780000001</v>
      </c>
      <c r="D32" s="18">
        <v>43615146</v>
      </c>
      <c r="E32" s="23">
        <f t="shared" si="11"/>
        <v>48.583498952684629</v>
      </c>
      <c r="F32" s="100">
        <f t="shared" si="10"/>
        <v>99.900288720803545</v>
      </c>
      <c r="G32" s="101">
        <v>65311.38622</v>
      </c>
    </row>
    <row r="33" ht="15.75">
      <c r="A33" s="22" t="s">
        <v>15</v>
      </c>
      <c r="B33" s="32">
        <v>89684065</v>
      </c>
      <c r="C33" s="32">
        <v>44088396.100000001</v>
      </c>
      <c r="D33" s="18">
        <v>43999242.859999999</v>
      </c>
      <c r="E33" s="23">
        <f t="shared" si="11"/>
        <v>49.159676359451367</v>
      </c>
      <c r="F33" s="100">
        <f t="shared" si="10"/>
        <v>100.20262448670691</v>
      </c>
      <c r="G33" s="101">
        <v>65417.077360000003</v>
      </c>
    </row>
    <row r="34" ht="15.75">
      <c r="A34" s="26" t="s">
        <v>11</v>
      </c>
      <c r="B34" s="32">
        <v>0</v>
      </c>
      <c r="C34" s="27">
        <v>516739.32000000001</v>
      </c>
      <c r="D34" s="105">
        <v>384096.85999999999</v>
      </c>
      <c r="E34" s="23" t="s">
        <v>12</v>
      </c>
      <c r="F34" s="100">
        <f t="shared" si="10"/>
        <v>134.53359655166147</v>
      </c>
      <c r="G34" s="104">
        <f>G33-G32</f>
        <v>105.69114000000263</v>
      </c>
    </row>
    <row r="35" ht="15.75">
      <c r="A35" s="22" t="s">
        <v>18</v>
      </c>
      <c r="B35" s="18">
        <v>450000</v>
      </c>
      <c r="C35" s="38">
        <v>563631.51000000001</v>
      </c>
      <c r="D35" s="18">
        <v>330338.71000000002</v>
      </c>
      <c r="E35" s="23"/>
      <c r="F35" s="100">
        <f t="shared" si="10"/>
        <v>170.62230157646374</v>
      </c>
      <c r="G35" s="101">
        <v>258.29678000000001</v>
      </c>
    </row>
    <row r="36" ht="15.75">
      <c r="A36" s="39" t="s">
        <v>21</v>
      </c>
      <c r="B36" s="40"/>
      <c r="C36" s="18"/>
      <c r="D36" s="40"/>
      <c r="E36" s="23"/>
      <c r="F36" s="100"/>
      <c r="G36" s="40"/>
    </row>
    <row r="37" ht="15.75">
      <c r="A37" s="42" t="s">
        <v>9</v>
      </c>
      <c r="B37" s="32">
        <v>72834058</v>
      </c>
      <c r="C37" s="18">
        <v>36563830.469999999</v>
      </c>
      <c r="D37" s="18">
        <v>36767450.43</v>
      </c>
      <c r="E37" s="23">
        <f t="shared" si="11"/>
        <v>50.201556076966078</v>
      </c>
      <c r="F37" s="100">
        <f t="shared" si="10"/>
        <v>99.446195051278679</v>
      </c>
      <c r="G37" s="101">
        <v>45834.479440000003</v>
      </c>
    </row>
    <row r="38" ht="15.75">
      <c r="A38" s="42" t="s">
        <v>15</v>
      </c>
      <c r="B38" s="32">
        <v>72834058</v>
      </c>
      <c r="C38" s="18">
        <v>36765648.740000002</v>
      </c>
      <c r="D38" s="18">
        <v>36717366.25</v>
      </c>
      <c r="E38" s="23">
        <f t="shared" si="11"/>
        <v>50.47864934286649</v>
      </c>
      <c r="F38" s="100">
        <f t="shared" si="10"/>
        <v>100.131497694228</v>
      </c>
      <c r="G38" s="101">
        <v>46014.250939999998</v>
      </c>
    </row>
    <row r="39" ht="15.75">
      <c r="A39" s="43" t="s">
        <v>11</v>
      </c>
      <c r="B39" s="32">
        <v>0</v>
      </c>
      <c r="C39" s="27">
        <v>201818.26999999999</v>
      </c>
      <c r="D39" s="27">
        <v>-50084.18</v>
      </c>
      <c r="E39" s="23" t="s">
        <v>12</v>
      </c>
      <c r="F39" s="100">
        <f t="shared" si="10"/>
        <v>-402.95811970965684</v>
      </c>
      <c r="G39" s="101">
        <f>G38-G37</f>
        <v>179.77149999999529</v>
      </c>
    </row>
    <row r="40" ht="15.75">
      <c r="A40" s="42" t="s">
        <v>18</v>
      </c>
      <c r="B40" s="18">
        <v>250000</v>
      </c>
      <c r="C40" s="35">
        <v>373826.84000000003</v>
      </c>
      <c r="D40" s="18">
        <v>248399.95000000001</v>
      </c>
      <c r="E40" s="23"/>
      <c r="F40" s="100">
        <f t="shared" si="10"/>
        <v>150.49392723307713</v>
      </c>
      <c r="G40" s="101">
        <v>70.836190000000002</v>
      </c>
    </row>
    <row r="41" ht="15.75">
      <c r="A41" s="16" t="s">
        <v>22</v>
      </c>
      <c r="B41" s="44"/>
      <c r="C41" s="18"/>
      <c r="D41" s="107"/>
      <c r="E41" s="23"/>
      <c r="F41" s="100"/>
      <c r="G41" s="106"/>
    </row>
    <row r="42" ht="15.75">
      <c r="A42" s="22" t="s">
        <v>9</v>
      </c>
      <c r="B42" s="32">
        <v>38186000</v>
      </c>
      <c r="C42" s="18">
        <v>18664971.989999998</v>
      </c>
      <c r="D42" s="18">
        <v>18066813.579999998</v>
      </c>
      <c r="E42" s="23">
        <f t="shared" si="11"/>
        <v>48.879097025087724</v>
      </c>
      <c r="F42" s="100">
        <f t="shared" si="10"/>
        <v>103.3108129850975</v>
      </c>
      <c r="G42" s="101">
        <v>29796.743149999998</v>
      </c>
    </row>
    <row r="43" ht="15.75">
      <c r="A43" s="22" t="s">
        <v>15</v>
      </c>
      <c r="B43" s="32">
        <v>38186000</v>
      </c>
      <c r="C43" s="18">
        <v>18665748.629999999</v>
      </c>
      <c r="D43" s="18">
        <v>18241323.649999999</v>
      </c>
      <c r="E43" s="23">
        <f t="shared" si="11"/>
        <v>48.881130859477295</v>
      </c>
      <c r="F43" s="100">
        <f t="shared" si="10"/>
        <v>102.32672249088679</v>
      </c>
      <c r="G43" s="101">
        <v>29849.908070000001</v>
      </c>
    </row>
    <row r="44" ht="16.5">
      <c r="A44" s="26" t="s">
        <v>11</v>
      </c>
      <c r="B44" s="18">
        <v>0</v>
      </c>
      <c r="C44" s="108">
        <v>776.63999999999999</v>
      </c>
      <c r="D44" s="27">
        <v>174510.07000000001</v>
      </c>
      <c r="E44" s="23" t="s">
        <v>12</v>
      </c>
      <c r="F44" s="100">
        <f t="shared" si="10"/>
        <v>0.44504022031507978</v>
      </c>
      <c r="G44" s="101">
        <f>G43-G42</f>
        <v>53.164920000002894</v>
      </c>
    </row>
    <row r="45" ht="16.5">
      <c r="A45" s="109" t="s">
        <v>18</v>
      </c>
      <c r="B45" s="110">
        <v>232000</v>
      </c>
      <c r="C45" s="110">
        <v>118189.5</v>
      </c>
      <c r="D45" s="110">
        <v>94303.5</v>
      </c>
      <c r="E45" s="23"/>
      <c r="F45" s="111">
        <f t="shared" si="10"/>
        <v>125.32885841988897</v>
      </c>
      <c r="G45" s="101">
        <v>173.94574</v>
      </c>
    </row>
    <row r="46" ht="15.75">
      <c r="A46" s="4" t="s">
        <v>1</v>
      </c>
      <c r="B46" s="88" t="s">
        <v>36</v>
      </c>
      <c r="C46" s="88" t="s">
        <v>47</v>
      </c>
      <c r="D46" s="89" t="s">
        <v>47</v>
      </c>
      <c r="E46" s="89" t="s">
        <v>38</v>
      </c>
      <c r="F46" s="112" t="s">
        <v>39</v>
      </c>
      <c r="G46" s="101"/>
    </row>
    <row r="47" ht="15.75">
      <c r="A47" s="8" t="s">
        <v>6</v>
      </c>
      <c r="B47" s="92">
        <v>2024</v>
      </c>
      <c r="C47" s="92">
        <v>2024</v>
      </c>
      <c r="D47" s="93">
        <v>2023</v>
      </c>
      <c r="E47" s="93" t="s">
        <v>40</v>
      </c>
      <c r="F47" s="113" t="s">
        <v>41</v>
      </c>
      <c r="G47" s="101"/>
    </row>
    <row r="48" ht="16.5">
      <c r="A48" s="12"/>
      <c r="B48" s="13" t="s">
        <v>7</v>
      </c>
      <c r="C48" s="13" t="s">
        <v>7</v>
      </c>
      <c r="D48" s="13" t="s">
        <v>7</v>
      </c>
      <c r="E48" s="13"/>
      <c r="F48" s="114"/>
      <c r="G48" s="101"/>
    </row>
    <row r="49" ht="15.75">
      <c r="A49" s="115" t="s">
        <v>23</v>
      </c>
      <c r="B49" s="116"/>
      <c r="C49" s="116"/>
      <c r="D49" s="18"/>
      <c r="E49" s="117"/>
      <c r="F49" s="118"/>
      <c r="G49" s="17"/>
    </row>
    <row r="50" ht="15.75">
      <c r="A50" s="22" t="s">
        <v>9</v>
      </c>
      <c r="B50" s="32">
        <v>26039000</v>
      </c>
      <c r="C50" s="18">
        <v>12470268.33</v>
      </c>
      <c r="D50" s="18">
        <v>12624094.050000001</v>
      </c>
      <c r="E50" s="23">
        <f t="shared" si="11"/>
        <v>47.890734398402394</v>
      </c>
      <c r="F50" s="100">
        <f t="shared" ref="F50:F63" si="12">100*C50/D50</f>
        <v>98.781491017171248</v>
      </c>
      <c r="G50" s="101">
        <v>16345.164839999999</v>
      </c>
    </row>
    <row r="51" ht="15.75">
      <c r="A51" s="22" t="s">
        <v>15</v>
      </c>
      <c r="B51" s="32">
        <v>26039000</v>
      </c>
      <c r="C51" s="18">
        <v>12494584.390000001</v>
      </c>
      <c r="D51" s="18">
        <v>12666671.35</v>
      </c>
      <c r="E51" s="23">
        <f t="shared" si="11"/>
        <v>47.984117631245439</v>
      </c>
      <c r="F51" s="100">
        <f t="shared" si="12"/>
        <v>98.641419239159475</v>
      </c>
      <c r="G51" s="101">
        <v>16404.193940000001</v>
      </c>
    </row>
    <row r="52" ht="15.75">
      <c r="A52" s="26" t="s">
        <v>11</v>
      </c>
      <c r="B52" s="32">
        <v>0</v>
      </c>
      <c r="C52" s="27">
        <v>24316.060000000001</v>
      </c>
      <c r="D52" s="27">
        <v>42577.300000000003</v>
      </c>
      <c r="E52" s="23" t="s">
        <v>12</v>
      </c>
      <c r="F52" s="100">
        <f t="shared" si="12"/>
        <v>57.110385111315182</v>
      </c>
      <c r="G52" s="101">
        <f>G51-G50</f>
        <v>59.029100000001563</v>
      </c>
    </row>
    <row r="53" ht="16.5">
      <c r="A53" s="22" t="s">
        <v>18</v>
      </c>
      <c r="B53" s="18">
        <v>70000</v>
      </c>
      <c r="C53" s="18">
        <v>45620</v>
      </c>
      <c r="D53" s="18">
        <v>38994</v>
      </c>
      <c r="E53" s="23">
        <f t="shared" si="11"/>
        <v>65.171428571428578</v>
      </c>
      <c r="F53" s="111">
        <f t="shared" si="12"/>
        <v>116.99235779863569</v>
      </c>
      <c r="G53" s="101">
        <v>62.417789999999997</v>
      </c>
    </row>
    <row r="54" ht="15.75">
      <c r="A54" s="16" t="s">
        <v>24</v>
      </c>
      <c r="B54" s="29"/>
      <c r="C54" s="29"/>
      <c r="D54" s="29"/>
      <c r="E54" s="23"/>
      <c r="F54" s="100"/>
      <c r="G54" s="17"/>
    </row>
    <row r="55" ht="15.75">
      <c r="A55" s="22" t="s">
        <v>9</v>
      </c>
      <c r="B55" s="32">
        <v>23767431</v>
      </c>
      <c r="C55" s="18">
        <v>11081389.130000001</v>
      </c>
      <c r="D55" s="18">
        <v>10850578.560000001</v>
      </c>
      <c r="E55" s="23">
        <f t="shared" si="11"/>
        <v>46.624261284275946</v>
      </c>
      <c r="F55" s="100">
        <f t="shared" si="12"/>
        <v>102.1271729311363</v>
      </c>
      <c r="G55" s="101">
        <v>15858.434520000001</v>
      </c>
    </row>
    <row r="56" ht="15.75">
      <c r="A56" s="22" t="s">
        <v>15</v>
      </c>
      <c r="B56" s="32">
        <v>23767431</v>
      </c>
      <c r="C56" s="18">
        <v>11127580.609999999</v>
      </c>
      <c r="D56" s="18">
        <v>10830816.51</v>
      </c>
      <c r="E56" s="23">
        <f t="shared" si="11"/>
        <v>46.818609087368337</v>
      </c>
      <c r="F56" s="100">
        <f t="shared" si="12"/>
        <v>102.73999748519422</v>
      </c>
      <c r="G56" s="101">
        <v>15935.33814</v>
      </c>
    </row>
    <row r="57" ht="15.75">
      <c r="A57" s="26" t="s">
        <v>11</v>
      </c>
      <c r="B57" s="32">
        <v>0</v>
      </c>
      <c r="C57" s="27">
        <v>46191.480000000003</v>
      </c>
      <c r="D57" s="27">
        <v>-19762.049999999999</v>
      </c>
      <c r="E57" s="23" t="s">
        <v>12</v>
      </c>
      <c r="F57" s="100">
        <f t="shared" si="12"/>
        <v>-233.73830144139905</v>
      </c>
      <c r="G57" s="101">
        <f>G56-G55</f>
        <v>76.903619999999137</v>
      </c>
    </row>
    <row r="58" ht="16.5">
      <c r="A58" s="22" t="s">
        <v>18</v>
      </c>
      <c r="B58" s="18">
        <v>14564</v>
      </c>
      <c r="C58" s="18">
        <v>14791.5</v>
      </c>
      <c r="D58" s="18">
        <v>6395</v>
      </c>
      <c r="E58" s="23">
        <f t="shared" si="11"/>
        <v>101.56207085965394</v>
      </c>
      <c r="F58" s="111">
        <f t="shared" si="12"/>
        <v>231.29788897576231</v>
      </c>
      <c r="G58" s="101">
        <v>11.44739</v>
      </c>
    </row>
    <row r="59" ht="15.75">
      <c r="A59" s="57" t="s">
        <v>25</v>
      </c>
      <c r="B59" s="29"/>
      <c r="C59" s="58"/>
      <c r="D59" s="58"/>
      <c r="E59" s="23"/>
      <c r="F59" s="100"/>
      <c r="G59" s="52"/>
    </row>
    <row r="60" ht="15.75">
      <c r="A60" s="60" t="s">
        <v>9</v>
      </c>
      <c r="B60" s="61">
        <v>18502750</v>
      </c>
      <c r="C60" s="28">
        <v>9469318.0500000007</v>
      </c>
      <c r="D60" s="28">
        <v>8441366.0700000003</v>
      </c>
      <c r="E60" s="23">
        <f t="shared" si="11"/>
        <v>51.17789544797396</v>
      </c>
      <c r="F60" s="100">
        <f t="shared" si="12"/>
        <v>112.17755481133874</v>
      </c>
      <c r="G60" s="119">
        <v>12901.336600000001</v>
      </c>
    </row>
    <row r="61" ht="15.75">
      <c r="A61" s="60" t="s">
        <v>15</v>
      </c>
      <c r="B61" s="61">
        <v>18502750</v>
      </c>
      <c r="C61" s="28">
        <v>9006867.6699999999</v>
      </c>
      <c r="D61" s="28">
        <v>8239026.5099999998</v>
      </c>
      <c r="E61" s="23">
        <f t="shared" si="11"/>
        <v>48.678535190714896</v>
      </c>
      <c r="F61" s="100">
        <f t="shared" si="12"/>
        <v>109.31956171118085</v>
      </c>
      <c r="G61" s="119">
        <v>12905.188200000001</v>
      </c>
    </row>
    <row r="62" ht="15.75">
      <c r="A62" s="63" t="s">
        <v>11</v>
      </c>
      <c r="B62" s="61">
        <v>0</v>
      </c>
      <c r="C62" s="64">
        <v>-462450.38</v>
      </c>
      <c r="D62" s="64">
        <v>-202339.56</v>
      </c>
      <c r="E62" s="23" t="s">
        <v>12</v>
      </c>
      <c r="F62" s="100">
        <f t="shared" si="12"/>
        <v>228.55163864149947</v>
      </c>
      <c r="G62" s="119">
        <f>G61-G60</f>
        <v>3.8515999999999622</v>
      </c>
    </row>
    <row r="63" ht="16.5">
      <c r="A63" s="65" t="s">
        <v>18</v>
      </c>
      <c r="B63" s="66">
        <v>230000</v>
      </c>
      <c r="C63" s="67">
        <v>151566</v>
      </c>
      <c r="D63" s="67">
        <v>54036</v>
      </c>
      <c r="E63" s="68">
        <f t="shared" si="11"/>
        <v>65.89826086956522</v>
      </c>
      <c r="F63" s="111">
        <f t="shared" si="12"/>
        <v>280.49078392182992</v>
      </c>
      <c r="G63" s="70">
        <v>174.67877999999999</v>
      </c>
    </row>
    <row r="64" ht="15.75">
      <c r="A64" s="71"/>
      <c r="B64" s="72"/>
      <c r="C64" s="72"/>
      <c r="D64" s="73"/>
      <c r="E64" s="74"/>
      <c r="F64" s="75"/>
      <c r="G64" s="76"/>
    </row>
    <row r="65" ht="15">
      <c r="A65" s="77" t="s">
        <v>26</v>
      </c>
      <c r="B65" s="78"/>
      <c r="C65" s="78"/>
      <c r="D65" s="78"/>
      <c r="E65" s="79"/>
      <c r="F65" s="78"/>
      <c r="G65" s="78"/>
    </row>
    <row r="66" ht="15">
      <c r="A66" s="80" t="s">
        <v>48</v>
      </c>
      <c r="B66" s="78"/>
      <c r="C66" s="78"/>
      <c r="D66" s="78"/>
      <c r="E66" s="79"/>
      <c r="F66" s="78"/>
      <c r="G66" s="78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5">
      <c r="E72" s="77"/>
    </row>
    <row r="73" ht="15">
      <c r="E73" s="77"/>
    </row>
    <row r="74" ht="15">
      <c r="E74" s="77"/>
    </row>
    <row r="75" ht="14.25">
      <c r="E75" s="81"/>
    </row>
    <row r="76" ht="14.25">
      <c r="E76" s="81"/>
    </row>
  </sheetData>
  <mergeCells count="2">
    <mergeCell ref="E3:E5"/>
    <mergeCell ref="F3:F5"/>
  </mergeCells>
  <printOptions headings="0" gridLines="0"/>
  <pageMargins left="0.69999999999999996" right="0.69999999999999996" top="0.78740199999999982" bottom="0.78740199999999982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7" zoomScale="100" workbookViewId="0">
      <selection activeCell="E18" activeCellId="0" sqref="E18"/>
    </sheetView>
  </sheetViews>
  <sheetFormatPr baseColWidth="8" defaultRowHeight="12.75" customHeight="1"/>
  <cols>
    <col customWidth="1" min="1" max="1" width="29.855499999999999"/>
    <col customWidth="1" min="2" max="2" width="13.710900000000001"/>
    <col customWidth="1" min="3" max="3" width="14.2852"/>
    <col customWidth="1" min="4" max="4" style="1" width="15.2852"/>
    <col customWidth="1" min="5" max="5" width="17.140599999999999"/>
    <col customWidth="1" min="6" max="6" width="15"/>
    <col customWidth="1" min="7" max="7" width="0.140625"/>
  </cols>
  <sheetData>
    <row r="1" ht="20.25">
      <c r="A1" s="82" t="s">
        <v>28</v>
      </c>
      <c r="B1" s="85"/>
      <c r="C1" s="85"/>
      <c r="D1" s="120"/>
      <c r="E1" s="85"/>
      <c r="F1" s="85"/>
      <c r="G1" s="3"/>
    </row>
    <row r="2" ht="21">
      <c r="A2" s="82" t="s">
        <v>49</v>
      </c>
      <c r="B2" s="86"/>
      <c r="C2" s="86"/>
      <c r="D2" s="84"/>
      <c r="E2" s="86"/>
      <c r="F2" s="86"/>
      <c r="G2" s="3"/>
    </row>
    <row r="3" ht="15.75">
      <c r="A3" s="4" t="s">
        <v>1</v>
      </c>
      <c r="B3" s="88" t="s">
        <v>30</v>
      </c>
      <c r="C3" s="88" t="s">
        <v>50</v>
      </c>
      <c r="D3" s="121" t="s">
        <v>32</v>
      </c>
      <c r="E3" s="90" t="s">
        <v>33</v>
      </c>
      <c r="F3" s="91" t="s">
        <v>51</v>
      </c>
      <c r="G3" s="3"/>
    </row>
    <row r="4" ht="15.75">
      <c r="A4" s="122" t="s">
        <v>6</v>
      </c>
      <c r="B4" s="92">
        <v>2023</v>
      </c>
      <c r="C4" s="92">
        <v>2023</v>
      </c>
      <c r="D4" s="123">
        <v>2022</v>
      </c>
      <c r="E4" s="94"/>
      <c r="F4" s="95"/>
      <c r="G4" s="124"/>
    </row>
    <row r="5" ht="28.5" customHeight="1">
      <c r="A5" s="12"/>
      <c r="B5" s="13" t="s">
        <v>7</v>
      </c>
      <c r="C5" s="13" t="s">
        <v>7</v>
      </c>
      <c r="D5" s="96" t="s">
        <v>7</v>
      </c>
      <c r="E5" s="97"/>
      <c r="F5" s="98"/>
      <c r="G5" s="124"/>
    </row>
    <row r="6" ht="15.75">
      <c r="A6" s="16" t="s">
        <v>8</v>
      </c>
      <c r="B6" s="17"/>
      <c r="C6" s="17"/>
      <c r="D6" s="125"/>
      <c r="E6" s="19"/>
      <c r="F6" s="99"/>
      <c r="G6" s="126"/>
    </row>
    <row r="7" ht="15.75">
      <c r="A7" s="22" t="s">
        <v>9</v>
      </c>
      <c r="B7" s="18">
        <v>112901560</v>
      </c>
      <c r="C7" s="18">
        <v>111329111.43000001</v>
      </c>
      <c r="D7" s="18">
        <v>90279942.010000005</v>
      </c>
      <c r="E7" s="23"/>
      <c r="F7" s="100">
        <f t="shared" ref="F7:F45" si="13">100*C7/D7</f>
        <v>123.31544410791541</v>
      </c>
      <c r="G7" s="101">
        <v>1.0700000000000001</v>
      </c>
    </row>
    <row r="8" ht="15.75">
      <c r="A8" s="22" t="s">
        <v>10</v>
      </c>
      <c r="B8" s="18">
        <v>112901560</v>
      </c>
      <c r="C8" s="18">
        <v>111731467.12</v>
      </c>
      <c r="D8" s="18">
        <v>88943776.760000005</v>
      </c>
      <c r="E8" s="23"/>
      <c r="F8" s="100">
        <f t="shared" si="13"/>
        <v>125.62033139371717</v>
      </c>
      <c r="G8" s="101">
        <v>79244.160000000003</v>
      </c>
    </row>
    <row r="9" ht="15.75">
      <c r="A9" s="26" t="s">
        <v>11</v>
      </c>
      <c r="B9" s="18">
        <v>0</v>
      </c>
      <c r="C9" s="27">
        <v>402355.69</v>
      </c>
      <c r="D9" s="27">
        <v>354006.39000000001</v>
      </c>
      <c r="E9" s="23" t="s">
        <v>12</v>
      </c>
      <c r="F9" s="100">
        <f t="shared" si="13"/>
        <v>113.65774781636003</v>
      </c>
      <c r="G9" s="127">
        <f>G8-G7</f>
        <v>79243.089999999997</v>
      </c>
    </row>
    <row r="10" ht="15.75">
      <c r="A10" s="22" t="s">
        <v>13</v>
      </c>
      <c r="B10" s="18">
        <v>1232250</v>
      </c>
      <c r="C10" s="18">
        <v>1750020.1200000001</v>
      </c>
      <c r="D10" s="18">
        <v>1690171.6399999999</v>
      </c>
      <c r="E10" s="23"/>
      <c r="F10" s="100">
        <f t="shared" si="13"/>
        <v>103.54097054900295</v>
      </c>
      <c r="G10" s="101">
        <v>582.15999999999997</v>
      </c>
    </row>
    <row r="11" ht="15.75">
      <c r="A11" s="16" t="s">
        <v>14</v>
      </c>
      <c r="B11" s="102"/>
      <c r="C11" s="102"/>
      <c r="D11" s="102"/>
      <c r="E11" s="23"/>
      <c r="F11" s="100"/>
      <c r="G11" s="126"/>
    </row>
    <row r="12" ht="15.75">
      <c r="A12" s="22" t="s">
        <v>9</v>
      </c>
      <c r="B12" s="18">
        <v>21611185</v>
      </c>
      <c r="C12" s="18">
        <v>21892008.940000001</v>
      </c>
      <c r="D12" s="18">
        <v>26441051.850000001</v>
      </c>
      <c r="E12" s="23">
        <f t="shared" ref="E12:E63" si="14">C12*100/B12</f>
        <v>101.29943795307847</v>
      </c>
      <c r="F12" s="100">
        <f t="shared" si="13"/>
        <v>82.795529709609482</v>
      </c>
      <c r="G12" s="101">
        <v>18774.205279999998</v>
      </c>
    </row>
    <row r="13" ht="15.75">
      <c r="A13" s="22" t="s">
        <v>15</v>
      </c>
      <c r="B13" s="18">
        <v>21611185</v>
      </c>
      <c r="C13" s="18">
        <v>22094338.469999999</v>
      </c>
      <c r="D13" s="18">
        <v>26441051.850000001</v>
      </c>
      <c r="E13" s="23">
        <f t="shared" si="14"/>
        <v>102.23566393976083</v>
      </c>
      <c r="F13" s="100">
        <f t="shared" si="13"/>
        <v>83.560739547507822</v>
      </c>
      <c r="G13" s="101">
        <v>18483.04434</v>
      </c>
    </row>
    <row r="14" ht="15.75">
      <c r="A14" s="26" t="s">
        <v>11</v>
      </c>
      <c r="B14" s="18">
        <v>0</v>
      </c>
      <c r="C14" s="27">
        <v>202329.53</v>
      </c>
      <c r="D14" s="27">
        <v>0</v>
      </c>
      <c r="E14" s="23" t="s">
        <v>12</v>
      </c>
      <c r="F14" s="100"/>
      <c r="G14" s="127">
        <f>G13-G12</f>
        <v>-291.16093999999794</v>
      </c>
    </row>
    <row r="15" ht="15.75">
      <c r="A15" s="22" t="s">
        <v>13</v>
      </c>
      <c r="B15" s="18">
        <v>91000</v>
      </c>
      <c r="C15" s="18">
        <v>359016.03999999998</v>
      </c>
      <c r="D15" s="18">
        <v>227281.91</v>
      </c>
      <c r="E15" s="23">
        <f t="shared" si="14"/>
        <v>394.52312087912088</v>
      </c>
      <c r="F15" s="100">
        <f t="shared" si="13"/>
        <v>157.96067535687288</v>
      </c>
      <c r="G15" s="101">
        <v>213.60997</v>
      </c>
    </row>
    <row r="16" ht="15.75">
      <c r="A16" s="16" t="s">
        <v>16</v>
      </c>
      <c r="B16" s="29"/>
      <c r="C16" s="29"/>
      <c r="D16" s="29"/>
      <c r="E16" s="23"/>
      <c r="F16" s="100"/>
      <c r="G16" s="17"/>
    </row>
    <row r="17" ht="15.75">
      <c r="A17" s="22" t="s">
        <v>9</v>
      </c>
      <c r="B17" s="18">
        <v>40838404</v>
      </c>
      <c r="C17" s="18">
        <v>39124974.93</v>
      </c>
      <c r="D17" s="18">
        <v>37167594.039999999</v>
      </c>
      <c r="E17" s="23"/>
      <c r="F17" s="100">
        <f t="shared" si="13"/>
        <v>105.26636426316284</v>
      </c>
      <c r="G17" s="101">
        <v>34294.618770000001</v>
      </c>
    </row>
    <row r="18" ht="15.75">
      <c r="A18" s="22" t="s">
        <v>15</v>
      </c>
      <c r="B18" s="18">
        <v>40838404</v>
      </c>
      <c r="C18" s="18">
        <v>39266342.189999998</v>
      </c>
      <c r="D18" s="18">
        <v>37494914.579999998</v>
      </c>
      <c r="E18" s="23">
        <f t="shared" si="14"/>
        <v>96.150530735726107</v>
      </c>
      <c r="F18" s="100">
        <f t="shared" si="13"/>
        <v>104.72444764801489</v>
      </c>
      <c r="G18" s="101">
        <v>34322.123160000003</v>
      </c>
    </row>
    <row r="19" ht="15.75">
      <c r="A19" s="26" t="s">
        <v>11</v>
      </c>
      <c r="B19" s="18"/>
      <c r="C19" s="27">
        <v>141367.26000000001</v>
      </c>
      <c r="D19" s="27">
        <v>327320.53999999998</v>
      </c>
      <c r="E19" s="23" t="s">
        <v>12</v>
      </c>
      <c r="F19" s="100">
        <f t="shared" si="13"/>
        <v>43.189241958356789</v>
      </c>
      <c r="G19" s="127">
        <f>G18-G17</f>
        <v>27.504390000001877</v>
      </c>
    </row>
    <row r="20" ht="15.75">
      <c r="A20" s="22" t="s">
        <v>13</v>
      </c>
      <c r="B20" s="18">
        <v>0</v>
      </c>
      <c r="C20" s="18">
        <v>611508.97999999998</v>
      </c>
      <c r="D20" s="18">
        <v>324331.27000000002</v>
      </c>
      <c r="E20" s="23" t="s">
        <v>12</v>
      </c>
      <c r="F20" s="100">
        <f t="shared" si="13"/>
        <v>188.5445643277011</v>
      </c>
      <c r="G20" s="101">
        <v>706.45690999999999</v>
      </c>
    </row>
    <row r="21" ht="15.75">
      <c r="A21" s="30" t="s">
        <v>17</v>
      </c>
      <c r="B21" s="29"/>
      <c r="C21" s="29"/>
      <c r="D21" s="29"/>
      <c r="E21" s="23"/>
      <c r="F21" s="100"/>
      <c r="G21" s="17"/>
    </row>
    <row r="22" ht="15.75">
      <c r="A22" s="22" t="s">
        <v>9</v>
      </c>
      <c r="B22" s="18">
        <v>68053513</v>
      </c>
      <c r="C22" s="18">
        <v>67804055.879999995</v>
      </c>
      <c r="D22" s="18">
        <v>62881022.130000003</v>
      </c>
      <c r="E22" s="23">
        <f t="shared" si="14"/>
        <v>99.633439760854074</v>
      </c>
      <c r="F22" s="100">
        <f t="shared" si="13"/>
        <v>107.82912488257925</v>
      </c>
      <c r="G22" s="101">
        <v>49737.63076</v>
      </c>
    </row>
    <row r="23" ht="15.75">
      <c r="A23" s="22" t="s">
        <v>15</v>
      </c>
      <c r="B23" s="18">
        <v>68053513</v>
      </c>
      <c r="C23" s="18">
        <v>67816930.709999993</v>
      </c>
      <c r="D23" s="18">
        <v>63009167.509999998</v>
      </c>
      <c r="E23" s="23">
        <f t="shared" si="14"/>
        <v>99.652358446212745</v>
      </c>
      <c r="F23" s="100">
        <f t="shared" si="13"/>
        <v>107.63025983359798</v>
      </c>
      <c r="G23" s="101">
        <v>49899.798479999998</v>
      </c>
    </row>
    <row r="24" ht="15.75">
      <c r="A24" s="26" t="s">
        <v>11</v>
      </c>
      <c r="B24" s="18">
        <v>0</v>
      </c>
      <c r="C24" s="27">
        <v>12874.83</v>
      </c>
      <c r="D24" s="27">
        <v>128145.38</v>
      </c>
      <c r="E24" s="23" t="s">
        <v>12</v>
      </c>
      <c r="F24" s="100">
        <f t="shared" si="13"/>
        <v>10.04704968684786</v>
      </c>
      <c r="G24" s="127">
        <f>G23-G22</f>
        <v>162.16771999999764</v>
      </c>
    </row>
    <row r="25" ht="15.75">
      <c r="A25" s="22" t="s">
        <v>18</v>
      </c>
      <c r="B25" s="18">
        <v>100000</v>
      </c>
      <c r="C25" s="18">
        <v>83179.789999999994</v>
      </c>
      <c r="D25" s="18">
        <v>50754.110000000001</v>
      </c>
      <c r="E25" s="23">
        <f t="shared" si="14"/>
        <v>83.179789999999997</v>
      </c>
      <c r="F25" s="100">
        <f t="shared" si="13"/>
        <v>163.88779155028035</v>
      </c>
      <c r="G25" s="101">
        <v>158.36017000000001</v>
      </c>
    </row>
    <row r="26" ht="15.75">
      <c r="A26" s="16" t="s">
        <v>19</v>
      </c>
      <c r="B26" s="31"/>
      <c r="C26" s="31"/>
      <c r="D26" s="31"/>
      <c r="E26" s="23"/>
      <c r="F26" s="100"/>
      <c r="G26" s="103"/>
    </row>
    <row r="27" ht="15.75">
      <c r="A27" s="22" t="s">
        <v>9</v>
      </c>
      <c r="B27" s="32">
        <v>65896932.039999999</v>
      </c>
      <c r="C27" s="32">
        <v>65933369.700000003</v>
      </c>
      <c r="D27" s="32">
        <v>57140497.25</v>
      </c>
      <c r="E27" s="23">
        <f t="shared" si="14"/>
        <v>100.05529492629168</v>
      </c>
      <c r="F27" s="100">
        <f t="shared" si="13"/>
        <v>115.38816228974976</v>
      </c>
      <c r="G27" s="104">
        <v>45463.410940000002</v>
      </c>
    </row>
    <row r="28" ht="15.75">
      <c r="A28" s="22" t="s">
        <v>15</v>
      </c>
      <c r="B28" s="32">
        <v>65896932.039999999</v>
      </c>
      <c r="C28" s="32">
        <v>65970844.899999999</v>
      </c>
      <c r="D28" s="32">
        <v>57164178.780000001</v>
      </c>
      <c r="E28" s="23">
        <f t="shared" si="14"/>
        <v>100.11216434166485</v>
      </c>
      <c r="F28" s="100">
        <f t="shared" si="13"/>
        <v>115.40591732086806</v>
      </c>
      <c r="G28" s="104">
        <v>45509.857530000001</v>
      </c>
    </row>
    <row r="29" ht="15.75">
      <c r="A29" s="26" t="s">
        <v>11</v>
      </c>
      <c r="B29" s="32">
        <v>0</v>
      </c>
      <c r="C29" s="105">
        <v>37475.199999999997</v>
      </c>
      <c r="D29" s="105">
        <v>23681.529999999999</v>
      </c>
      <c r="E29" s="23" t="s">
        <v>12</v>
      </c>
      <c r="F29" s="100">
        <f t="shared" si="13"/>
        <v>158.24653221307912</v>
      </c>
      <c r="G29" s="128">
        <f>G28-G27</f>
        <v>46.44658999999956</v>
      </c>
    </row>
    <row r="30" ht="15.75">
      <c r="A30" s="22" t="s">
        <v>18</v>
      </c>
      <c r="B30" s="18">
        <v>130000</v>
      </c>
      <c r="C30" s="18">
        <v>151192.88</v>
      </c>
      <c r="D30" s="18">
        <v>103408.7</v>
      </c>
      <c r="E30" s="23">
        <f t="shared" si="14"/>
        <v>116.30221538461538</v>
      </c>
      <c r="F30" s="100">
        <f t="shared" si="13"/>
        <v>146.20905204300993</v>
      </c>
      <c r="G30" s="101">
        <v>24.6326</v>
      </c>
    </row>
    <row r="31" ht="15.75">
      <c r="A31" s="16" t="s">
        <v>20</v>
      </c>
      <c r="B31" s="36"/>
      <c r="C31" s="36"/>
      <c r="D31" s="36"/>
      <c r="E31" s="23"/>
      <c r="F31" s="100"/>
      <c r="G31" s="106"/>
    </row>
    <row r="32" ht="15.75">
      <c r="A32" s="22" t="s">
        <v>9</v>
      </c>
      <c r="B32" s="32">
        <v>86936917</v>
      </c>
      <c r="C32" s="18">
        <v>88201875.829999998</v>
      </c>
      <c r="D32" s="18">
        <v>82197297.329999998</v>
      </c>
      <c r="E32" s="23">
        <f t="shared" si="14"/>
        <v>101.45503069771844</v>
      </c>
      <c r="F32" s="100">
        <f t="shared" si="13"/>
        <v>107.3050802095028</v>
      </c>
      <c r="G32" s="101">
        <v>65311.38622</v>
      </c>
    </row>
    <row r="33" ht="15.75">
      <c r="A33" s="22" t="s">
        <v>15</v>
      </c>
      <c r="B33" s="32">
        <v>86936917</v>
      </c>
      <c r="C33" s="18">
        <v>88342425.530000001</v>
      </c>
      <c r="D33" s="18">
        <v>82240615.890000001</v>
      </c>
      <c r="E33" s="23">
        <f t="shared" si="14"/>
        <v>101.61669930163271</v>
      </c>
      <c r="F33" s="100">
        <f t="shared" si="13"/>
        <v>107.41946004898773</v>
      </c>
      <c r="G33" s="101">
        <v>65417.077360000003</v>
      </c>
    </row>
    <row r="34" ht="15.75">
      <c r="A34" s="26" t="s">
        <v>11</v>
      </c>
      <c r="B34" s="32">
        <v>0</v>
      </c>
      <c r="C34" s="105">
        <v>140549.70000000001</v>
      </c>
      <c r="D34" s="105">
        <v>43318.559999999998</v>
      </c>
      <c r="E34" s="23" t="s">
        <v>12</v>
      </c>
      <c r="F34" s="100">
        <f t="shared" si="13"/>
        <v>324.45607610225278</v>
      </c>
      <c r="G34" s="128">
        <f>G33-G32</f>
        <v>105.69114000000263</v>
      </c>
    </row>
    <row r="35" ht="15.75">
      <c r="A35" s="22" t="s">
        <v>18</v>
      </c>
      <c r="B35" s="18">
        <v>300000</v>
      </c>
      <c r="C35" s="18">
        <v>495263.94</v>
      </c>
      <c r="D35" s="18">
        <v>534045.39000000001</v>
      </c>
      <c r="E35" s="23">
        <f t="shared" si="14"/>
        <v>165.08797999999999</v>
      </c>
      <c r="F35" s="100">
        <f t="shared" si="13"/>
        <v>92.738173435033303</v>
      </c>
      <c r="G35" s="101">
        <v>258.29678000000001</v>
      </c>
    </row>
    <row r="36" ht="15.75">
      <c r="A36" s="39" t="s">
        <v>21</v>
      </c>
      <c r="B36" s="40"/>
      <c r="C36" s="40"/>
      <c r="D36" s="40"/>
      <c r="E36" s="23"/>
      <c r="F36" s="100"/>
      <c r="G36" s="40"/>
    </row>
    <row r="37" ht="15.75">
      <c r="A37" s="42" t="s">
        <v>9</v>
      </c>
      <c r="B37" s="32">
        <v>72886928</v>
      </c>
      <c r="C37" s="18">
        <v>75374640.790000007</v>
      </c>
      <c r="D37" s="18">
        <v>70383081.579999998</v>
      </c>
      <c r="E37" s="23">
        <f t="shared" si="14"/>
        <v>103.41311241708529</v>
      </c>
      <c r="F37" s="100">
        <f t="shared" si="13"/>
        <v>107.09198730425922</v>
      </c>
      <c r="G37" s="101">
        <v>45834.479440000003</v>
      </c>
    </row>
    <row r="38" ht="15.75">
      <c r="A38" s="42" t="s">
        <v>15</v>
      </c>
      <c r="B38" s="32">
        <v>72886928</v>
      </c>
      <c r="C38" s="18">
        <v>75424386.219999999</v>
      </c>
      <c r="D38" s="18">
        <v>70373840.189999998</v>
      </c>
      <c r="E38" s="23">
        <f t="shared" si="14"/>
        <v>103.48136255653414</v>
      </c>
      <c r="F38" s="100">
        <f t="shared" si="13"/>
        <v>107.17673785651628</v>
      </c>
      <c r="G38" s="101">
        <v>46014.250939999998</v>
      </c>
    </row>
    <row r="39" ht="15.75">
      <c r="A39" s="43" t="s">
        <v>11</v>
      </c>
      <c r="B39" s="32">
        <v>0</v>
      </c>
      <c r="C39" s="27">
        <v>49745.43</v>
      </c>
      <c r="D39" s="27">
        <v>-9241.3899999999994</v>
      </c>
      <c r="E39" s="23" t="s">
        <v>12</v>
      </c>
      <c r="F39" s="100">
        <f t="shared" si="13"/>
        <v>-538.28947809799183</v>
      </c>
      <c r="G39" s="127">
        <f>G38-G37</f>
        <v>179.77149999999529</v>
      </c>
    </row>
    <row r="40" ht="15.75">
      <c r="A40" s="42" t="s">
        <v>18</v>
      </c>
      <c r="B40" s="18">
        <v>150000</v>
      </c>
      <c r="C40" s="18">
        <v>207859.06</v>
      </c>
      <c r="D40" s="18">
        <v>142134.64000000001</v>
      </c>
      <c r="E40" s="23">
        <f t="shared" si="14"/>
        <v>138.57270666666668</v>
      </c>
      <c r="F40" s="100">
        <f t="shared" si="13"/>
        <v>146.24095857280111</v>
      </c>
      <c r="G40" s="101">
        <v>70.836190000000002</v>
      </c>
    </row>
    <row r="41" ht="15.75">
      <c r="A41" s="16" t="s">
        <v>22</v>
      </c>
      <c r="B41" s="129"/>
      <c r="C41" s="107"/>
      <c r="D41" s="107"/>
      <c r="E41" s="23"/>
      <c r="F41" s="100"/>
      <c r="G41" s="106"/>
    </row>
    <row r="42" ht="15.75">
      <c r="A42" s="22" t="s">
        <v>9</v>
      </c>
      <c r="B42" s="32">
        <v>37235117</v>
      </c>
      <c r="C42" s="18">
        <v>37041033.229999997</v>
      </c>
      <c r="D42" s="18">
        <v>36211234.219999999</v>
      </c>
      <c r="E42" s="23">
        <f t="shared" si="14"/>
        <v>99.478761487442071</v>
      </c>
      <c r="F42" s="100">
        <f t="shared" si="13"/>
        <v>102.29155130410243</v>
      </c>
      <c r="G42" s="101">
        <v>29796.743149999998</v>
      </c>
    </row>
    <row r="43" ht="15.75">
      <c r="A43" s="22" t="s">
        <v>15</v>
      </c>
      <c r="B43" s="32">
        <v>37235117</v>
      </c>
      <c r="C43" s="18">
        <v>37075707.229999997</v>
      </c>
      <c r="D43" s="18">
        <v>36260718.109999999</v>
      </c>
      <c r="E43" s="23">
        <f t="shared" si="14"/>
        <v>99.571883257409922</v>
      </c>
      <c r="F43" s="100">
        <f t="shared" si="13"/>
        <v>102.2475813014173</v>
      </c>
      <c r="G43" s="101">
        <v>29849.908070000001</v>
      </c>
    </row>
    <row r="44" ht="15.75">
      <c r="A44" s="26" t="s">
        <v>11</v>
      </c>
      <c r="B44" s="18">
        <v>0</v>
      </c>
      <c r="C44" s="27">
        <v>34674</v>
      </c>
      <c r="D44" s="27">
        <v>49483.889999999999</v>
      </c>
      <c r="E44" s="23" t="s">
        <v>12</v>
      </c>
      <c r="F44" s="100">
        <f t="shared" si="13"/>
        <v>70.071289868278342</v>
      </c>
      <c r="G44" s="127">
        <f>G43-G42</f>
        <v>53.164920000002894</v>
      </c>
    </row>
    <row r="45" ht="16.5">
      <c r="A45" s="109" t="s">
        <v>18</v>
      </c>
      <c r="B45" s="110">
        <v>210000</v>
      </c>
      <c r="C45" s="110">
        <v>199189</v>
      </c>
      <c r="D45" s="18">
        <v>146852.38</v>
      </c>
      <c r="E45" s="68">
        <f t="shared" si="14"/>
        <v>94.851904761904763</v>
      </c>
      <c r="F45" s="111">
        <f t="shared" si="13"/>
        <v>135.63893210310925</v>
      </c>
      <c r="G45" s="101">
        <v>173.94574</v>
      </c>
    </row>
    <row r="46" ht="15.75">
      <c r="A46" s="4" t="s">
        <v>1</v>
      </c>
      <c r="B46" s="89" t="s">
        <v>36</v>
      </c>
      <c r="C46" s="89" t="s">
        <v>52</v>
      </c>
      <c r="D46" s="89" t="s">
        <v>53</v>
      </c>
      <c r="E46" s="89" t="s">
        <v>38</v>
      </c>
      <c r="F46" s="112" t="s">
        <v>39</v>
      </c>
      <c r="G46" s="101"/>
    </row>
    <row r="47" ht="15.75">
      <c r="A47" s="122" t="s">
        <v>6</v>
      </c>
      <c r="B47" s="93">
        <v>2023</v>
      </c>
      <c r="C47" s="93">
        <v>2023</v>
      </c>
      <c r="D47" s="93">
        <v>2022</v>
      </c>
      <c r="E47" s="93" t="s">
        <v>40</v>
      </c>
      <c r="F47" s="113" t="s">
        <v>54</v>
      </c>
      <c r="G47" s="101"/>
    </row>
    <row r="48" ht="16.5">
      <c r="A48" s="12"/>
      <c r="B48" s="13" t="s">
        <v>7</v>
      </c>
      <c r="C48" s="13" t="s">
        <v>7</v>
      </c>
      <c r="D48" s="13" t="s">
        <v>7</v>
      </c>
      <c r="E48" s="13"/>
      <c r="F48" s="114"/>
      <c r="G48" s="101"/>
    </row>
    <row r="49" ht="15.75">
      <c r="A49" s="115" t="s">
        <v>23</v>
      </c>
      <c r="B49" s="116"/>
      <c r="C49" s="116"/>
      <c r="D49" s="130"/>
      <c r="E49" s="117"/>
      <c r="F49" s="118"/>
      <c r="G49" s="17"/>
    </row>
    <row r="50" ht="15.75">
      <c r="A50" s="22" t="s">
        <v>9</v>
      </c>
      <c r="B50" s="32">
        <v>26315954</v>
      </c>
      <c r="C50" s="18">
        <v>26037754.510000002</v>
      </c>
      <c r="D50" s="18">
        <v>21989672.030000001</v>
      </c>
      <c r="E50" s="23">
        <f t="shared" si="14"/>
        <v>98.942848547310888</v>
      </c>
      <c r="F50" s="100">
        <f t="shared" ref="F50:F63" si="15">100*C50/D50</f>
        <v>118.40901708073361</v>
      </c>
      <c r="G50" s="101">
        <v>16345.164839999999</v>
      </c>
    </row>
    <row r="51" ht="15.75">
      <c r="A51" s="22" t="s">
        <v>15</v>
      </c>
      <c r="B51" s="32">
        <v>26315954</v>
      </c>
      <c r="C51" s="18">
        <v>26055987.43</v>
      </c>
      <c r="D51" s="18">
        <v>22006961.129999999</v>
      </c>
      <c r="E51" s="23">
        <f t="shared" si="14"/>
        <v>99.012133210143176</v>
      </c>
      <c r="F51" s="100">
        <f t="shared" si="15"/>
        <v>118.39884332998774</v>
      </c>
      <c r="G51" s="101">
        <v>16404.193940000001</v>
      </c>
    </row>
    <row r="52" ht="15.75">
      <c r="A52" s="26" t="s">
        <v>11</v>
      </c>
      <c r="B52" s="32">
        <v>0</v>
      </c>
      <c r="C52" s="27">
        <v>18232.919999999998</v>
      </c>
      <c r="D52" s="27">
        <v>17289.099999999999</v>
      </c>
      <c r="E52" s="23" t="s">
        <v>12</v>
      </c>
      <c r="F52" s="100">
        <f t="shared" si="15"/>
        <v>105.45904645123227</v>
      </c>
      <c r="G52" s="127">
        <f>G51-G50</f>
        <v>59.029100000001563</v>
      </c>
    </row>
    <row r="53" ht="15.75">
      <c r="A53" s="22" t="s">
        <v>18</v>
      </c>
      <c r="B53" s="18">
        <v>65000</v>
      </c>
      <c r="C53" s="18">
        <v>83193</v>
      </c>
      <c r="D53" s="18">
        <v>76018</v>
      </c>
      <c r="E53" s="23">
        <f t="shared" si="14"/>
        <v>127.98923076923077</v>
      </c>
      <c r="F53" s="100">
        <f t="shared" si="15"/>
        <v>109.43855402667789</v>
      </c>
      <c r="G53" s="101">
        <v>62.417789999999997</v>
      </c>
    </row>
    <row r="54" ht="15.75">
      <c r="A54" s="16" t="s">
        <v>24</v>
      </c>
      <c r="B54" s="29"/>
      <c r="C54" s="29"/>
      <c r="D54" s="29"/>
      <c r="E54" s="23"/>
      <c r="F54" s="100"/>
      <c r="G54" s="17"/>
    </row>
    <row r="55" ht="15.75">
      <c r="A55" s="22" t="s">
        <v>9</v>
      </c>
      <c r="B55" s="32">
        <v>23346495</v>
      </c>
      <c r="C55" s="18">
        <v>23263062.07</v>
      </c>
      <c r="D55" s="18">
        <v>21022327.219999999</v>
      </c>
      <c r="E55" s="23">
        <f t="shared" si="14"/>
        <v>99.642631881145334</v>
      </c>
      <c r="F55" s="100">
        <f t="shared" si="15"/>
        <v>110.65883347048387</v>
      </c>
      <c r="G55" s="101">
        <v>15858.434520000001</v>
      </c>
    </row>
    <row r="56" ht="15.75">
      <c r="A56" s="22" t="s">
        <v>15</v>
      </c>
      <c r="B56" s="32">
        <v>23346495</v>
      </c>
      <c r="C56" s="18">
        <v>23263919.219999999</v>
      </c>
      <c r="D56" s="18">
        <v>21022780.359999999</v>
      </c>
      <c r="E56" s="23">
        <f t="shared" si="14"/>
        <v>99.646303310197098</v>
      </c>
      <c r="F56" s="100">
        <f t="shared" si="15"/>
        <v>110.66052549483041</v>
      </c>
      <c r="G56" s="101">
        <v>15935.33814</v>
      </c>
    </row>
    <row r="57" ht="15.75">
      <c r="A57" s="26" t="s">
        <v>11</v>
      </c>
      <c r="B57" s="32">
        <v>0</v>
      </c>
      <c r="C57" s="27">
        <v>857.14999999999998</v>
      </c>
      <c r="D57" s="27">
        <v>453.13999999999999</v>
      </c>
      <c r="E57" s="23" t="s">
        <v>12</v>
      </c>
      <c r="F57" s="100">
        <f t="shared" si="15"/>
        <v>189.15787615306527</v>
      </c>
      <c r="G57" s="127">
        <f>G56-G55</f>
        <v>76.903619999999137</v>
      </c>
    </row>
    <row r="58" ht="15.75">
      <c r="A58" s="22" t="s">
        <v>18</v>
      </c>
      <c r="B58" s="18">
        <v>15050</v>
      </c>
      <c r="C58" s="18">
        <v>13677</v>
      </c>
      <c r="D58" s="18">
        <v>15535</v>
      </c>
      <c r="E58" s="23">
        <f t="shared" si="14"/>
        <v>90.877076411960132</v>
      </c>
      <c r="F58" s="100">
        <f t="shared" si="15"/>
        <v>88.039909880914067</v>
      </c>
      <c r="G58" s="101">
        <v>11.44739</v>
      </c>
    </row>
    <row r="59" ht="15.75">
      <c r="A59" s="57" t="s">
        <v>25</v>
      </c>
      <c r="B59" s="29"/>
      <c r="C59" s="58"/>
      <c r="D59" s="58"/>
      <c r="E59" s="23"/>
      <c r="F59" s="100"/>
      <c r="G59" s="52"/>
    </row>
    <row r="60" ht="15.75">
      <c r="A60" s="60" t="s">
        <v>9</v>
      </c>
      <c r="B60" s="61">
        <v>17757867</v>
      </c>
      <c r="C60" s="28">
        <v>17821227</v>
      </c>
      <c r="D60" s="28">
        <v>18940005.18</v>
      </c>
      <c r="E60" s="23">
        <f t="shared" si="14"/>
        <v>100.35679960887194</v>
      </c>
      <c r="F60" s="100">
        <f t="shared" si="15"/>
        <v>94.093041847837554</v>
      </c>
      <c r="G60" s="119">
        <v>12901.336600000001</v>
      </c>
    </row>
    <row r="61" ht="15.75">
      <c r="A61" s="60" t="s">
        <v>15</v>
      </c>
      <c r="B61" s="61">
        <v>17757867</v>
      </c>
      <c r="C61" s="28">
        <v>17834961.640000001</v>
      </c>
      <c r="D61" s="28">
        <v>18947801.43</v>
      </c>
      <c r="E61" s="23">
        <f t="shared" si="14"/>
        <v>100.43414358267241</v>
      </c>
      <c r="F61" s="100">
        <f t="shared" si="15"/>
        <v>94.126813107519467</v>
      </c>
      <c r="G61" s="119">
        <v>12905.188200000001</v>
      </c>
    </row>
    <row r="62" ht="15.75">
      <c r="A62" s="63" t="s">
        <v>11</v>
      </c>
      <c r="B62" s="61">
        <v>0</v>
      </c>
      <c r="C62" s="64">
        <v>13734.639999999999</v>
      </c>
      <c r="D62" s="64">
        <v>7796.25</v>
      </c>
      <c r="E62" s="23" t="s">
        <v>12</v>
      </c>
      <c r="F62" s="100">
        <f t="shared" si="15"/>
        <v>176.1698252364919</v>
      </c>
      <c r="G62" s="131">
        <f>G61-G60</f>
        <v>3.8515999999999622</v>
      </c>
    </row>
    <row r="63" ht="16.5">
      <c r="A63" s="65" t="s">
        <v>18</v>
      </c>
      <c r="B63" s="66">
        <v>120000</v>
      </c>
      <c r="C63" s="67">
        <v>211468.76000000001</v>
      </c>
      <c r="D63" s="67">
        <v>83841.399999999994</v>
      </c>
      <c r="E63" s="68">
        <f t="shared" si="14"/>
        <v>176.22396666666666</v>
      </c>
      <c r="F63" s="100">
        <f t="shared" si="15"/>
        <v>252.22474815544589</v>
      </c>
      <c r="G63" s="70">
        <v>174.67877999999999</v>
      </c>
    </row>
    <row r="64" ht="15.75">
      <c r="A64" s="71"/>
      <c r="B64" s="72"/>
      <c r="C64" s="72"/>
      <c r="D64" s="73"/>
      <c r="E64" s="74"/>
      <c r="F64" s="75"/>
      <c r="G64" s="76"/>
    </row>
    <row r="65" ht="15">
      <c r="A65" s="77" t="s">
        <v>26</v>
      </c>
      <c r="B65" s="78"/>
      <c r="C65" s="78"/>
      <c r="D65" s="78"/>
      <c r="E65" s="79"/>
      <c r="F65" s="78"/>
      <c r="G65" s="78"/>
    </row>
    <row r="66" ht="15">
      <c r="A66" s="80" t="s">
        <v>55</v>
      </c>
      <c r="B66" s="78"/>
      <c r="C66" s="78"/>
      <c r="D66" s="78"/>
      <c r="E66" s="79"/>
      <c r="F66" s="78"/>
      <c r="G66" s="78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5">
      <c r="E72" s="77"/>
    </row>
    <row r="73" ht="15">
      <c r="E73" s="77"/>
    </row>
    <row r="74" ht="15">
      <c r="E74" s="77"/>
    </row>
    <row r="75" ht="14.25">
      <c r="E75" s="81"/>
    </row>
    <row r="76" ht="14.25">
      <c r="E76" s="81"/>
    </row>
  </sheetData>
  <mergeCells count="2">
    <mergeCell ref="E3:E5"/>
    <mergeCell ref="F3:F5"/>
  </mergeCells>
  <printOptions headings="0" gridLines="0"/>
  <pageMargins left="0.69999999999999996" right="0.69999999999999996" top="0.78740199999999982" bottom="0.78740199999999982" header="0.29999999999999999" footer="0.29999999999999999"/>
  <pageSetup paperSize="9" scale="84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44" activeCellId="0" sqref="C44"/>
    </sheetView>
  </sheetViews>
  <sheetFormatPr baseColWidth="8" defaultRowHeight="12.75" customHeight="1"/>
  <cols>
    <col customWidth="1" min="1" max="1" width="29.855499999999999"/>
    <col customWidth="1" min="2" max="2" width="13.710900000000001"/>
    <col customWidth="1" min="3" max="3" width="14.2852"/>
    <col customWidth="1" min="4" max="4" style="1" width="11.140599999999999"/>
    <col customWidth="1" min="5" max="5" width="8.1406200000000002"/>
    <col customWidth="1" min="6" max="6" width="15"/>
    <col customWidth="1" min="7" max="7" width="0.140625"/>
  </cols>
  <sheetData>
    <row r="1" ht="20.25">
      <c r="A1" s="82" t="s">
        <v>28</v>
      </c>
      <c r="B1" s="85"/>
      <c r="C1" s="85"/>
      <c r="D1" s="120"/>
      <c r="E1" s="85"/>
      <c r="F1" s="85"/>
      <c r="G1" s="3"/>
    </row>
    <row r="2" ht="21">
      <c r="A2" s="82" t="s">
        <v>56</v>
      </c>
      <c r="B2" s="86"/>
      <c r="C2" s="86"/>
      <c r="D2" s="84"/>
      <c r="E2" s="86"/>
      <c r="F2" s="86"/>
      <c r="G2" s="3"/>
    </row>
    <row r="3" ht="15.75">
      <c r="A3" s="4" t="s">
        <v>1</v>
      </c>
      <c r="B3" s="88" t="s">
        <v>30</v>
      </c>
      <c r="C3" s="88" t="s">
        <v>50</v>
      </c>
      <c r="D3" s="121" t="s">
        <v>32</v>
      </c>
      <c r="E3" s="90" t="s">
        <v>33</v>
      </c>
      <c r="F3" s="91" t="s">
        <v>51</v>
      </c>
      <c r="G3" s="3"/>
    </row>
    <row r="4" ht="15.75">
      <c r="A4" s="122" t="s">
        <v>6</v>
      </c>
      <c r="B4" s="92">
        <v>2023</v>
      </c>
      <c r="C4" s="92">
        <v>2023</v>
      </c>
      <c r="D4" s="123">
        <v>2022</v>
      </c>
      <c r="E4" s="94"/>
      <c r="F4" s="95"/>
      <c r="G4" s="124"/>
    </row>
    <row r="5" ht="28.5" customHeight="1">
      <c r="A5" s="12"/>
      <c r="B5" s="13" t="s">
        <v>7</v>
      </c>
      <c r="C5" s="13" t="s">
        <v>7</v>
      </c>
      <c r="D5" s="96" t="s">
        <v>7</v>
      </c>
      <c r="E5" s="97"/>
      <c r="F5" s="98"/>
      <c r="G5" s="124"/>
    </row>
    <row r="6" ht="15.75">
      <c r="A6" s="16" t="s">
        <v>8</v>
      </c>
      <c r="B6" s="17"/>
      <c r="C6" s="17"/>
      <c r="D6" s="125"/>
      <c r="E6" s="19"/>
      <c r="F6" s="99"/>
      <c r="G6" s="126"/>
    </row>
    <row r="7" ht="15.75">
      <c r="A7" s="22" t="s">
        <v>9</v>
      </c>
      <c r="B7" s="18">
        <v>112901560</v>
      </c>
      <c r="C7" s="18">
        <v>54713927.890000001</v>
      </c>
      <c r="D7" s="132">
        <v>43253053.380000003</v>
      </c>
      <c r="E7" s="23">
        <f t="shared" ref="E7:E45" si="16">C7*100/B7</f>
        <v>48.461622576339956</v>
      </c>
      <c r="F7" s="100">
        <f t="shared" ref="F7:F45" si="17">100*C7/D7</f>
        <v>126.49726115127736</v>
      </c>
      <c r="G7" s="101">
        <v>1.0700000000000001</v>
      </c>
    </row>
    <row r="8" ht="15.75">
      <c r="A8" s="22" t="s">
        <v>10</v>
      </c>
      <c r="B8" s="18">
        <v>112901560</v>
      </c>
      <c r="C8" s="18">
        <v>56809946.420000002</v>
      </c>
      <c r="D8" s="132">
        <v>45162159.060000002</v>
      </c>
      <c r="E8" s="23">
        <f t="shared" si="16"/>
        <v>50.318123522828202</v>
      </c>
      <c r="F8" s="100">
        <f t="shared" si="17"/>
        <v>125.79103302950016</v>
      </c>
      <c r="G8" s="101">
        <v>79244.160000000003</v>
      </c>
    </row>
    <row r="9" ht="15.75">
      <c r="A9" s="26" t="s">
        <v>11</v>
      </c>
      <c r="B9" s="18">
        <v>0</v>
      </c>
      <c r="C9" s="27">
        <v>2096018.53</v>
      </c>
      <c r="D9" s="133">
        <v>3074748.8700000001</v>
      </c>
      <c r="E9" s="23" t="s">
        <v>12</v>
      </c>
      <c r="F9" s="100">
        <f t="shared" si="17"/>
        <v>68.168771454821282</v>
      </c>
      <c r="G9" s="127">
        <f>G8-G7</f>
        <v>79243.089999999997</v>
      </c>
    </row>
    <row r="10" ht="15.75">
      <c r="A10" s="22" t="s">
        <v>13</v>
      </c>
      <c r="B10" s="18">
        <v>1232250</v>
      </c>
      <c r="C10" s="18">
        <v>1118918.8100000001</v>
      </c>
      <c r="D10" s="132">
        <v>1165643.1899999999</v>
      </c>
      <c r="E10" s="23">
        <f t="shared" si="16"/>
        <v>90.802906066139172</v>
      </c>
      <c r="F10" s="100">
        <f t="shared" si="17"/>
        <v>95.991536655397951</v>
      </c>
      <c r="G10" s="101">
        <v>582.15999999999997</v>
      </c>
    </row>
    <row r="11" ht="15.75">
      <c r="A11" s="16" t="s">
        <v>14</v>
      </c>
      <c r="B11" s="102"/>
      <c r="C11" s="102"/>
      <c r="D11" s="134"/>
      <c r="E11" s="23"/>
      <c r="F11" s="100"/>
      <c r="G11" s="126"/>
    </row>
    <row r="12" ht="15.75">
      <c r="A12" s="22" t="s">
        <v>9</v>
      </c>
      <c r="B12" s="18">
        <v>20045568</v>
      </c>
      <c r="C12" s="18">
        <v>11538943.939999999</v>
      </c>
      <c r="D12" s="132">
        <v>18498796.43</v>
      </c>
      <c r="E12" s="23">
        <f t="shared" si="16"/>
        <v>57.563566869245115</v>
      </c>
      <c r="F12" s="100">
        <f t="shared" si="17"/>
        <v>62.376728041003695</v>
      </c>
      <c r="G12" s="101">
        <v>18774.205279999998</v>
      </c>
    </row>
    <row r="13" ht="15.75">
      <c r="A13" s="22" t="s">
        <v>15</v>
      </c>
      <c r="B13" s="18">
        <v>20045568</v>
      </c>
      <c r="C13" s="18">
        <v>11894236</v>
      </c>
      <c r="D13" s="132">
        <v>18872811.02</v>
      </c>
      <c r="E13" s="23">
        <f t="shared" si="16"/>
        <v>59.335988882929136</v>
      </c>
      <c r="F13" s="100">
        <f t="shared" si="17"/>
        <v>63.023128814225792</v>
      </c>
      <c r="G13" s="101">
        <v>18483.04434</v>
      </c>
    </row>
    <row r="14" ht="15.75">
      <c r="A14" s="26" t="s">
        <v>11</v>
      </c>
      <c r="B14" s="18">
        <v>0</v>
      </c>
      <c r="C14" s="27">
        <v>355292.06</v>
      </c>
      <c r="D14" s="133">
        <v>374014.59000000003</v>
      </c>
      <c r="E14" s="23" t="s">
        <v>12</v>
      </c>
      <c r="F14" s="100">
        <f t="shared" si="17"/>
        <v>94.994171216689693</v>
      </c>
      <c r="G14" s="127">
        <f>G13-G12</f>
        <v>-291.16093999999794</v>
      </c>
    </row>
    <row r="15" ht="15.75">
      <c r="A15" s="22" t="s">
        <v>13</v>
      </c>
      <c r="B15" s="18">
        <v>91000</v>
      </c>
      <c r="C15" s="18">
        <v>226237.44</v>
      </c>
      <c r="D15" s="132">
        <v>123801.36</v>
      </c>
      <c r="E15" s="23">
        <f t="shared" si="16"/>
        <v>248.61257142857144</v>
      </c>
      <c r="F15" s="100">
        <f t="shared" si="17"/>
        <v>182.74228974544383</v>
      </c>
      <c r="G15" s="101">
        <v>213.60997</v>
      </c>
    </row>
    <row r="16" ht="15.75">
      <c r="A16" s="16" t="s">
        <v>16</v>
      </c>
      <c r="B16" s="29"/>
      <c r="C16" s="29"/>
      <c r="D16" s="132"/>
      <c r="E16" s="23"/>
      <c r="F16" s="100"/>
      <c r="G16" s="17"/>
    </row>
    <row r="17" ht="15.75">
      <c r="A17" s="22" t="s">
        <v>9</v>
      </c>
      <c r="B17" s="18">
        <v>42322404</v>
      </c>
      <c r="C17" s="18">
        <v>16438026.720000001</v>
      </c>
      <c r="D17" s="132">
        <v>15513979.35</v>
      </c>
      <c r="E17" s="23">
        <f t="shared" si="16"/>
        <v>38.840011829195717</v>
      </c>
      <c r="F17" s="100">
        <f t="shared" si="17"/>
        <v>105.95622405543553</v>
      </c>
      <c r="G17" s="101">
        <v>34294.618770000001</v>
      </c>
    </row>
    <row r="18" ht="15.75">
      <c r="A18" s="22" t="s">
        <v>15</v>
      </c>
      <c r="B18" s="18">
        <v>42322404</v>
      </c>
      <c r="C18" s="18">
        <v>16678518</v>
      </c>
      <c r="D18" s="132">
        <v>16269378.35</v>
      </c>
      <c r="E18" s="23">
        <f t="shared" si="16"/>
        <v>39.408248170401663</v>
      </c>
      <c r="F18" s="100">
        <f t="shared" si="17"/>
        <v>102.51478354733818</v>
      </c>
      <c r="G18" s="101">
        <v>34322.123160000003</v>
      </c>
    </row>
    <row r="19" ht="15.75">
      <c r="A19" s="26" t="s">
        <v>11</v>
      </c>
      <c r="B19" s="18">
        <v>0</v>
      </c>
      <c r="C19" s="27">
        <v>240491.28</v>
      </c>
      <c r="D19" s="133">
        <v>755399</v>
      </c>
      <c r="E19" s="23" t="s">
        <v>12</v>
      </c>
      <c r="F19" s="100">
        <f t="shared" si="17"/>
        <v>31.836324909087779</v>
      </c>
      <c r="G19" s="127">
        <f>G18-G17</f>
        <v>27.504390000001877</v>
      </c>
    </row>
    <row r="20" ht="15.75">
      <c r="A20" s="22" t="s">
        <v>13</v>
      </c>
      <c r="B20" s="18">
        <v>0</v>
      </c>
      <c r="C20" s="18">
        <v>254817.42999999999</v>
      </c>
      <c r="D20" s="132">
        <v>241354.14000000001</v>
      </c>
      <c r="E20" s="23" t="s">
        <v>12</v>
      </c>
      <c r="F20" s="100">
        <f t="shared" si="17"/>
        <v>105.57823039621363</v>
      </c>
      <c r="G20" s="101">
        <v>706.45690999999999</v>
      </c>
    </row>
    <row r="21" ht="15.75">
      <c r="A21" s="30" t="s">
        <v>17</v>
      </c>
      <c r="B21" s="29"/>
      <c r="C21" s="29"/>
      <c r="D21" s="132"/>
      <c r="E21" s="23"/>
      <c r="F21" s="100"/>
      <c r="G21" s="17"/>
    </row>
    <row r="22" ht="15.75">
      <c r="A22" s="22" t="s">
        <v>9</v>
      </c>
      <c r="B22" s="18">
        <v>67462962</v>
      </c>
      <c r="C22" s="18">
        <v>31827965.600000001</v>
      </c>
      <c r="D22" s="132">
        <v>29772132.530000001</v>
      </c>
      <c r="E22" s="23">
        <f t="shared" si="16"/>
        <v>47.17842895780354</v>
      </c>
      <c r="F22" s="100">
        <f t="shared" si="17"/>
        <v>106.90522611347518</v>
      </c>
      <c r="G22" s="101">
        <v>49737.63076</v>
      </c>
    </row>
    <row r="23" ht="15.75">
      <c r="A23" s="22" t="s">
        <v>15</v>
      </c>
      <c r="B23" s="18">
        <v>67462962</v>
      </c>
      <c r="C23" s="18">
        <v>31734933.109999999</v>
      </c>
      <c r="D23" s="132">
        <v>29403105.879999999</v>
      </c>
      <c r="E23" s="23">
        <f t="shared" si="16"/>
        <v>47.04052737856366</v>
      </c>
      <c r="F23" s="100">
        <f t="shared" si="17"/>
        <v>107.9305473357701</v>
      </c>
      <c r="G23" s="101">
        <v>49899.798479999998</v>
      </c>
    </row>
    <row r="24" ht="15.75">
      <c r="A24" s="26" t="s">
        <v>11</v>
      </c>
      <c r="B24" s="18">
        <v>0</v>
      </c>
      <c r="C24" s="27">
        <v>-93032.490000000005</v>
      </c>
      <c r="D24" s="133">
        <v>-369026.65000000002</v>
      </c>
      <c r="E24" s="23" t="s">
        <v>12</v>
      </c>
      <c r="F24" s="100">
        <f t="shared" si="17"/>
        <v>25.210236171290067</v>
      </c>
      <c r="G24" s="127">
        <f>G23-G22</f>
        <v>162.16771999999764</v>
      </c>
    </row>
    <row r="25" ht="15.75">
      <c r="A25" s="22" t="s">
        <v>18</v>
      </c>
      <c r="B25" s="18">
        <v>100000</v>
      </c>
      <c r="C25" s="18">
        <v>133087.07000000001</v>
      </c>
      <c r="D25" s="132">
        <v>63236.910000000003</v>
      </c>
      <c r="E25" s="23">
        <f t="shared" si="16"/>
        <v>133.08707000000001</v>
      </c>
      <c r="F25" s="100">
        <f t="shared" si="17"/>
        <v>210.45789555498521</v>
      </c>
      <c r="G25" s="101">
        <v>158.36017000000001</v>
      </c>
    </row>
    <row r="26" ht="15.75">
      <c r="A26" s="16" t="s">
        <v>19</v>
      </c>
      <c r="B26" s="31"/>
      <c r="C26" s="31"/>
      <c r="D26" s="132"/>
      <c r="E26" s="23"/>
      <c r="F26" s="100"/>
      <c r="G26" s="103"/>
    </row>
    <row r="27" ht="15.75">
      <c r="A27" s="22" t="s">
        <v>9</v>
      </c>
      <c r="B27" s="32">
        <v>60436631.770000003</v>
      </c>
      <c r="C27" s="32">
        <v>30527084.210000001</v>
      </c>
      <c r="D27" s="135">
        <v>27234659.280000001</v>
      </c>
      <c r="E27" s="23">
        <f t="shared" si="16"/>
        <v>50.510895984698585</v>
      </c>
      <c r="F27" s="100">
        <f t="shared" si="17"/>
        <v>112.08909902690731</v>
      </c>
      <c r="G27" s="104">
        <v>45463.410940000002</v>
      </c>
    </row>
    <row r="28" ht="15.75">
      <c r="A28" s="22" t="s">
        <v>15</v>
      </c>
      <c r="B28" s="32">
        <v>60436631.770000003</v>
      </c>
      <c r="C28" s="32">
        <v>30181067.960000001</v>
      </c>
      <c r="D28" s="135">
        <v>26998863.969999999</v>
      </c>
      <c r="E28" s="23">
        <f t="shared" si="16"/>
        <v>49.938368628579845</v>
      </c>
      <c r="F28" s="100">
        <f t="shared" si="17"/>
        <v>111.78643662020718</v>
      </c>
      <c r="G28" s="104">
        <v>45509.857530000001</v>
      </c>
    </row>
    <row r="29" ht="15.75">
      <c r="A29" s="26" t="s">
        <v>11</v>
      </c>
      <c r="B29" s="32">
        <v>0</v>
      </c>
      <c r="C29" s="105">
        <v>-346016.25</v>
      </c>
      <c r="D29" s="136">
        <v>-235795.31</v>
      </c>
      <c r="E29" s="23" t="s">
        <v>12</v>
      </c>
      <c r="F29" s="100">
        <f t="shared" si="17"/>
        <v>146.74433091989829</v>
      </c>
      <c r="G29" s="128">
        <f>G28-G27</f>
        <v>46.44658999999956</v>
      </c>
    </row>
    <row r="30" ht="15.75">
      <c r="A30" s="22" t="s">
        <v>18</v>
      </c>
      <c r="B30" s="18">
        <v>130000</v>
      </c>
      <c r="C30" s="18">
        <v>129922.13</v>
      </c>
      <c r="D30" s="132">
        <v>83246.770000000004</v>
      </c>
      <c r="E30" s="23">
        <f t="shared" si="16"/>
        <v>99.940100000000001</v>
      </c>
      <c r="F30" s="100">
        <f t="shared" si="17"/>
        <v>156.06867389569589</v>
      </c>
      <c r="G30" s="101">
        <v>24.6326</v>
      </c>
    </row>
    <row r="31" ht="15.75">
      <c r="A31" s="16" t="s">
        <v>57</v>
      </c>
      <c r="B31" s="36"/>
      <c r="C31" s="36"/>
      <c r="D31" s="132"/>
      <c r="E31" s="23"/>
      <c r="F31" s="100"/>
      <c r="G31" s="106"/>
    </row>
    <row r="32" ht="15.75">
      <c r="A32" s="22" t="s">
        <v>9</v>
      </c>
      <c r="B32" s="32">
        <v>86531139</v>
      </c>
      <c r="C32" s="18">
        <v>43615146</v>
      </c>
      <c r="D32" s="132">
        <v>40722001.520000003</v>
      </c>
      <c r="E32" s="23">
        <f t="shared" si="16"/>
        <v>50.403989250621095</v>
      </c>
      <c r="F32" s="100">
        <f t="shared" si="17"/>
        <v>107.1046224940075</v>
      </c>
      <c r="G32" s="101">
        <v>65311.38622</v>
      </c>
    </row>
    <row r="33" ht="15.75">
      <c r="A33" s="22" t="s">
        <v>15</v>
      </c>
      <c r="B33" s="32">
        <v>86531139</v>
      </c>
      <c r="C33" s="18">
        <v>43999242.859999999</v>
      </c>
      <c r="D33" s="132">
        <v>41042101.310000002</v>
      </c>
      <c r="E33" s="23">
        <f t="shared" si="16"/>
        <v>50.84787207065424</v>
      </c>
      <c r="F33" s="100">
        <f t="shared" si="17"/>
        <v>107.20514168527595</v>
      </c>
      <c r="G33" s="101">
        <v>65417.077360000003</v>
      </c>
    </row>
    <row r="34" ht="15.75">
      <c r="A34" s="26" t="s">
        <v>11</v>
      </c>
      <c r="B34" s="32">
        <v>0</v>
      </c>
      <c r="C34" s="105">
        <v>384096.85999999999</v>
      </c>
      <c r="D34" s="136">
        <v>320099.78999999998</v>
      </c>
      <c r="E34" s="23" t="s">
        <v>12</v>
      </c>
      <c r="F34" s="100">
        <f t="shared" si="17"/>
        <v>119.99284972976709</v>
      </c>
      <c r="G34" s="128">
        <f>G33-G32</f>
        <v>105.69114000000263</v>
      </c>
    </row>
    <row r="35" ht="15.75">
      <c r="A35" s="22" t="s">
        <v>18</v>
      </c>
      <c r="B35" s="18">
        <v>300000</v>
      </c>
      <c r="C35" s="18">
        <v>330338.71000000002</v>
      </c>
      <c r="D35" s="132">
        <v>425117.62</v>
      </c>
      <c r="E35" s="23">
        <f t="shared" si="16"/>
        <v>110.11290333333335</v>
      </c>
      <c r="F35" s="100">
        <f t="shared" si="17"/>
        <v>77.705250137597218</v>
      </c>
      <c r="G35" s="101">
        <v>258.29678000000001</v>
      </c>
    </row>
    <row r="36" ht="15.75">
      <c r="A36" s="39" t="s">
        <v>21</v>
      </c>
      <c r="B36" s="40"/>
      <c r="C36" s="40"/>
      <c r="D36" s="137"/>
      <c r="E36" s="23"/>
      <c r="F36" s="100"/>
      <c r="G36" s="40"/>
    </row>
    <row r="37" ht="15.75">
      <c r="A37" s="42" t="s">
        <v>9</v>
      </c>
      <c r="B37" s="32">
        <v>72889243</v>
      </c>
      <c r="C37" s="18">
        <v>36767450.43</v>
      </c>
      <c r="D37" s="132">
        <v>33773749.700000003</v>
      </c>
      <c r="E37" s="23">
        <f t="shared" si="16"/>
        <v>50.442903392480012</v>
      </c>
      <c r="F37" s="100">
        <f t="shared" si="17"/>
        <v>108.86398684360475</v>
      </c>
      <c r="G37" s="101">
        <v>45834.479440000003</v>
      </c>
    </row>
    <row r="38" ht="15.75">
      <c r="A38" s="42" t="s">
        <v>15</v>
      </c>
      <c r="B38" s="32">
        <v>72889243</v>
      </c>
      <c r="C38" s="18">
        <v>36717366.25</v>
      </c>
      <c r="D38" s="132">
        <v>33463130</v>
      </c>
      <c r="E38" s="23">
        <f t="shared" si="16"/>
        <v>50.374190674473049</v>
      </c>
      <c r="F38" s="100">
        <f t="shared" si="17"/>
        <v>109.72484119088681</v>
      </c>
      <c r="G38" s="101">
        <v>46014.250939999998</v>
      </c>
    </row>
    <row r="39" ht="15.75">
      <c r="A39" s="43" t="s">
        <v>11</v>
      </c>
      <c r="B39" s="32">
        <v>0</v>
      </c>
      <c r="C39" s="27">
        <v>-50084.18</v>
      </c>
      <c r="D39" s="133">
        <v>-310619.70000000001</v>
      </c>
      <c r="E39" s="23" t="s">
        <v>12</v>
      </c>
      <c r="F39" s="100">
        <f t="shared" si="17"/>
        <v>16.123954791019372</v>
      </c>
      <c r="G39" s="127">
        <f>G38-G37</f>
        <v>179.77149999999529</v>
      </c>
    </row>
    <row r="40" ht="15.75">
      <c r="A40" s="42" t="s">
        <v>18</v>
      </c>
      <c r="B40" s="18">
        <v>150000</v>
      </c>
      <c r="C40" s="18">
        <v>248399.95000000001</v>
      </c>
      <c r="D40" s="132">
        <v>253994.98000000001</v>
      </c>
      <c r="E40" s="23">
        <f t="shared" si="16"/>
        <v>165.59996666666666</v>
      </c>
      <c r="F40" s="100">
        <f t="shared" si="17"/>
        <v>97.797188747588635</v>
      </c>
      <c r="G40" s="101">
        <v>70.836190000000002</v>
      </c>
    </row>
    <row r="41" ht="15.75">
      <c r="A41" s="16" t="s">
        <v>22</v>
      </c>
      <c r="B41" s="129"/>
      <c r="C41" s="107"/>
      <c r="D41" s="132"/>
      <c r="E41" s="23"/>
      <c r="F41" s="100"/>
      <c r="G41" s="106"/>
    </row>
    <row r="42" ht="15.75">
      <c r="A42" s="22" t="s">
        <v>9</v>
      </c>
      <c r="B42" s="32">
        <v>36442000</v>
      </c>
      <c r="C42" s="18">
        <v>18066813.579999998</v>
      </c>
      <c r="D42" s="132">
        <v>16941274.420000002</v>
      </c>
      <c r="E42" s="23">
        <f t="shared" si="16"/>
        <v>49.576899127380486</v>
      </c>
      <c r="F42" s="100">
        <f t="shared" si="17"/>
        <v>106.64376912914675</v>
      </c>
      <c r="G42" s="101">
        <v>29796.743149999998</v>
      </c>
    </row>
    <row r="43" ht="15.75">
      <c r="A43" s="22" t="s">
        <v>15</v>
      </c>
      <c r="B43" s="32">
        <v>36442000</v>
      </c>
      <c r="C43" s="18">
        <v>18241323.649999999</v>
      </c>
      <c r="D43" s="132">
        <v>16931040.460000001</v>
      </c>
      <c r="E43" s="23">
        <f t="shared" si="16"/>
        <v>50.055769853465776</v>
      </c>
      <c r="F43" s="100">
        <f t="shared" si="17"/>
        <v>107.738940752611</v>
      </c>
      <c r="G43" s="101">
        <v>29849.908070000001</v>
      </c>
    </row>
    <row r="44" ht="15.75">
      <c r="A44" s="26" t="s">
        <v>11</v>
      </c>
      <c r="B44" s="18">
        <v>0</v>
      </c>
      <c r="C44" s="27">
        <v>174510.07000000001</v>
      </c>
      <c r="D44" s="133">
        <v>-10233.959999999999</v>
      </c>
      <c r="E44" s="23" t="s">
        <v>12</v>
      </c>
      <c r="F44" s="100">
        <f t="shared" si="17"/>
        <v>-1705.2057072726493</v>
      </c>
      <c r="G44" s="127">
        <f>G43-G42</f>
        <v>53.164920000002894</v>
      </c>
    </row>
    <row r="45" ht="16.5">
      <c r="A45" s="109" t="s">
        <v>18</v>
      </c>
      <c r="B45" s="110">
        <v>210000</v>
      </c>
      <c r="C45" s="110">
        <v>94303.5</v>
      </c>
      <c r="D45" s="138">
        <v>75072.899999999994</v>
      </c>
      <c r="E45" s="68">
        <f t="shared" si="16"/>
        <v>44.90642857142857</v>
      </c>
      <c r="F45" s="111">
        <f t="shared" si="17"/>
        <v>125.61590134389374</v>
      </c>
      <c r="G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21" t="s">
        <v>53</v>
      </c>
      <c r="E46" s="89" t="s">
        <v>38</v>
      </c>
      <c r="F46" s="140" t="s">
        <v>39</v>
      </c>
      <c r="G46" s="101"/>
    </row>
    <row r="47" ht="15.75">
      <c r="A47" s="122" t="s">
        <v>6</v>
      </c>
      <c r="B47" s="141">
        <v>2023</v>
      </c>
      <c r="C47" s="141">
        <v>2023</v>
      </c>
      <c r="D47" s="123">
        <v>2022</v>
      </c>
      <c r="E47" s="93" t="s">
        <v>40</v>
      </c>
      <c r="F47" s="142" t="s">
        <v>58</v>
      </c>
      <c r="G47" s="101"/>
    </row>
    <row r="48" ht="16.5">
      <c r="A48" s="12"/>
      <c r="B48" s="13" t="s">
        <v>7</v>
      </c>
      <c r="C48" s="13" t="s">
        <v>7</v>
      </c>
      <c r="D48" s="96" t="s">
        <v>7</v>
      </c>
      <c r="E48" s="13"/>
      <c r="F48" s="143"/>
      <c r="G48" s="101"/>
    </row>
    <row r="49" ht="15.75">
      <c r="A49" s="115" t="s">
        <v>23</v>
      </c>
      <c r="B49" s="116"/>
      <c r="C49" s="116"/>
      <c r="D49" s="130"/>
      <c r="E49" s="117"/>
      <c r="F49" s="118"/>
      <c r="G49" s="17"/>
    </row>
    <row r="50" ht="15.75">
      <c r="A50" s="22" t="s">
        <v>9</v>
      </c>
      <c r="B50" s="32">
        <v>25888000</v>
      </c>
      <c r="C50" s="18">
        <v>12624094.050000001</v>
      </c>
      <c r="D50" s="132">
        <v>10250399.74</v>
      </c>
      <c r="E50" s="23">
        <f t="shared" ref="E50:E63" si="18">C50*100/B50</f>
        <v>48.764269352595797</v>
      </c>
      <c r="F50" s="100">
        <v>123.16</v>
      </c>
      <c r="G50" s="101">
        <v>16345.164839999999</v>
      </c>
    </row>
    <row r="51" ht="15.75">
      <c r="A51" s="22" t="s">
        <v>15</v>
      </c>
      <c r="B51" s="32">
        <v>25888000</v>
      </c>
      <c r="C51" s="18">
        <v>12666671.35</v>
      </c>
      <c r="D51" s="132">
        <v>10372959.939999999</v>
      </c>
      <c r="E51" s="23">
        <f t="shared" si="18"/>
        <v>48.928736673362174</v>
      </c>
      <c r="F51" s="100">
        <v>122.11</v>
      </c>
      <c r="G51" s="101">
        <v>16404.193940000001</v>
      </c>
    </row>
    <row r="52" ht="15.75">
      <c r="A52" s="26" t="s">
        <v>11</v>
      </c>
      <c r="B52" s="32">
        <v>0</v>
      </c>
      <c r="C52" s="27">
        <v>42577.300000000003</v>
      </c>
      <c r="D52" s="133">
        <v>122560.2</v>
      </c>
      <c r="E52" s="23" t="s">
        <v>12</v>
      </c>
      <c r="F52" s="100">
        <v>34.740000000000002</v>
      </c>
      <c r="G52" s="127">
        <f>G51-G50</f>
        <v>59.029100000001563</v>
      </c>
    </row>
    <row r="53" ht="15.75">
      <c r="A53" s="22" t="s">
        <v>18</v>
      </c>
      <c r="B53" s="18">
        <v>65000</v>
      </c>
      <c r="C53" s="18">
        <v>38994</v>
      </c>
      <c r="D53" s="132">
        <v>36774</v>
      </c>
      <c r="E53" s="23">
        <f t="shared" si="18"/>
        <v>59.990769230769232</v>
      </c>
      <c r="F53" s="100">
        <v>106.04000000000001</v>
      </c>
      <c r="G53" s="101">
        <v>62.417789999999997</v>
      </c>
    </row>
    <row r="54" ht="15.75">
      <c r="A54" s="16" t="s">
        <v>24</v>
      </c>
      <c r="B54" s="29"/>
      <c r="C54" s="29"/>
      <c r="D54" s="125"/>
      <c r="E54" s="23"/>
      <c r="F54" s="144"/>
      <c r="G54" s="17"/>
    </row>
    <row r="55" ht="15.75">
      <c r="A55" s="22" t="s">
        <v>9</v>
      </c>
      <c r="B55" s="32">
        <v>23291443</v>
      </c>
      <c r="C55" s="18">
        <v>10850578.560000001</v>
      </c>
      <c r="D55" s="132">
        <v>9434196.7899999991</v>
      </c>
      <c r="E55" s="23">
        <f t="shared" si="18"/>
        <v>46.586115596186978</v>
      </c>
      <c r="F55" s="100">
        <v>115.01000000000001</v>
      </c>
      <c r="G55" s="101">
        <v>15858.434520000001</v>
      </c>
    </row>
    <row r="56" ht="15.75">
      <c r="A56" s="22" t="s">
        <v>15</v>
      </c>
      <c r="B56" s="32">
        <v>23291443</v>
      </c>
      <c r="C56" s="18">
        <v>10830816.51</v>
      </c>
      <c r="D56" s="132">
        <v>9383396.5</v>
      </c>
      <c r="E56" s="23">
        <f t="shared" si="18"/>
        <v>46.501268770681143</v>
      </c>
      <c r="F56" s="100">
        <v>115.43000000000001</v>
      </c>
      <c r="G56" s="101">
        <v>15935.33814</v>
      </c>
    </row>
    <row r="57" ht="15.75">
      <c r="A57" s="26" t="s">
        <v>11</v>
      </c>
      <c r="B57" s="32">
        <v>0</v>
      </c>
      <c r="C57" s="27">
        <v>-19762.049999999999</v>
      </c>
      <c r="D57" s="133">
        <v>-50800.290000000001</v>
      </c>
      <c r="E57" s="23" t="s">
        <v>12</v>
      </c>
      <c r="F57" s="100">
        <v>38.899999999999999</v>
      </c>
      <c r="G57" s="127">
        <f>G56-G55</f>
        <v>76.903619999999137</v>
      </c>
    </row>
    <row r="58" ht="15.75">
      <c r="A58" s="22" t="s">
        <v>18</v>
      </c>
      <c r="B58" s="18">
        <v>15536</v>
      </c>
      <c r="C58" s="18">
        <v>6395</v>
      </c>
      <c r="D58" s="132">
        <v>7767</v>
      </c>
      <c r="E58" s="23">
        <f t="shared" si="18"/>
        <v>41.162461380020595</v>
      </c>
      <c r="F58" s="100">
        <v>82.340000000000003</v>
      </c>
      <c r="G58" s="101">
        <v>11.44739</v>
      </c>
    </row>
    <row r="59" ht="15.75">
      <c r="A59" s="57" t="s">
        <v>25</v>
      </c>
      <c r="B59" s="29"/>
      <c r="C59" s="58"/>
      <c r="D59" s="145"/>
      <c r="E59" s="23"/>
      <c r="F59" s="146"/>
      <c r="G59" s="52"/>
    </row>
    <row r="60" ht="15.75">
      <c r="A60" s="60" t="s">
        <v>9</v>
      </c>
      <c r="B60" s="61">
        <v>18109615</v>
      </c>
      <c r="C60" s="28">
        <v>8441366.0700000003</v>
      </c>
      <c r="D60" s="147">
        <v>8801735.75</v>
      </c>
      <c r="E60" s="23">
        <f t="shared" si="18"/>
        <v>46.612620257250086</v>
      </c>
      <c r="F60" s="148">
        <v>95.909999999999997</v>
      </c>
      <c r="G60" s="119">
        <v>12901.336600000001</v>
      </c>
    </row>
    <row r="61" ht="15.75">
      <c r="A61" s="60" t="s">
        <v>15</v>
      </c>
      <c r="B61" s="61">
        <v>18109615</v>
      </c>
      <c r="C61" s="28">
        <v>8239026.5099999998</v>
      </c>
      <c r="D61" s="147">
        <v>8104071.0499999998</v>
      </c>
      <c r="E61" s="23">
        <f t="shared" si="18"/>
        <v>45.495315665186695</v>
      </c>
      <c r="F61" s="148">
        <v>101.67</v>
      </c>
      <c r="G61" s="119">
        <v>12905.188200000001</v>
      </c>
    </row>
    <row r="62" ht="15.75">
      <c r="A62" s="63" t="s">
        <v>11</v>
      </c>
      <c r="B62" s="61">
        <v>0</v>
      </c>
      <c r="C62" s="64">
        <v>-202339.56</v>
      </c>
      <c r="D62" s="149">
        <v>-697664.69999999995</v>
      </c>
      <c r="E62" s="23" t="s">
        <v>12</v>
      </c>
      <c r="F62" s="148">
        <v>29</v>
      </c>
      <c r="G62" s="131">
        <f>G61-G60</f>
        <v>3.8515999999999622</v>
      </c>
    </row>
    <row r="63" ht="16.5">
      <c r="A63" s="65" t="s">
        <v>18</v>
      </c>
      <c r="B63" s="66">
        <v>120000</v>
      </c>
      <c r="C63" s="67">
        <v>54036</v>
      </c>
      <c r="D63" s="150">
        <v>14887.5</v>
      </c>
      <c r="E63" s="68">
        <f t="shared" si="18"/>
        <v>45.030000000000001</v>
      </c>
      <c r="F63" s="151">
        <v>362.95999999999998</v>
      </c>
      <c r="G63" s="70">
        <v>174.67877999999999</v>
      </c>
    </row>
    <row r="64" ht="15.75">
      <c r="A64" s="71"/>
      <c r="B64" s="72"/>
      <c r="C64" s="72"/>
      <c r="D64" s="73"/>
      <c r="E64" s="74"/>
      <c r="F64" s="75"/>
      <c r="G64" s="76"/>
    </row>
    <row r="65" ht="15">
      <c r="A65" s="77" t="s">
        <v>26</v>
      </c>
      <c r="B65" s="78"/>
      <c r="C65" s="78"/>
      <c r="D65" s="78"/>
      <c r="E65" s="79"/>
      <c r="F65" s="78"/>
      <c r="G65" s="78"/>
    </row>
    <row r="66" ht="15">
      <c r="A66" s="80" t="s">
        <v>59</v>
      </c>
      <c r="B66" s="78"/>
      <c r="C66" s="78"/>
      <c r="D66" s="78"/>
      <c r="E66" s="79"/>
      <c r="F66" s="78"/>
      <c r="G66" s="78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5">
      <c r="E72" s="77"/>
    </row>
    <row r="73" ht="15">
      <c r="E73" s="77"/>
    </row>
    <row r="74" ht="15">
      <c r="E74" s="77"/>
    </row>
    <row r="75" ht="14.25">
      <c r="E75" s="81"/>
    </row>
    <row r="76" ht="14.25">
      <c r="E76" s="81"/>
    </row>
  </sheetData>
  <mergeCells count="2">
    <mergeCell ref="E3:E5"/>
    <mergeCell ref="F3:F5"/>
  </mergeCells>
  <printOptions headings="0" gridLines="0"/>
  <pageMargins left="0.69999999999999996" right="0.69999999999999996" top="0.78740199999999982" bottom="0.78740199999999982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F13" activeCellId="0" sqref="F13"/>
    </sheetView>
  </sheetViews>
  <sheetFormatPr baseColWidth="8" defaultRowHeight="12.75" customHeight="1"/>
  <cols>
    <col customWidth="1" min="1" max="1" width="29.855499999999999"/>
    <col customWidth="1" min="2" max="2" width="13.710900000000001"/>
    <col customWidth="1" min="3" max="3" width="14.2852"/>
    <col customWidth="1" min="4" max="4" style="1" width="13.425800000000001"/>
    <col customWidth="1" min="5" max="5" width="8.1406200000000002"/>
    <col customWidth="1" min="6" max="6" width="15"/>
    <col customWidth="1" min="7" max="7" width="0.140625"/>
  </cols>
  <sheetData>
    <row r="1" ht="20.25">
      <c r="A1" s="82" t="s">
        <v>28</v>
      </c>
      <c r="B1" s="85"/>
      <c r="C1" s="85"/>
      <c r="D1" s="120"/>
      <c r="E1" s="85"/>
      <c r="F1" s="85"/>
      <c r="G1" s="3"/>
    </row>
    <row r="2" ht="21">
      <c r="A2" s="82" t="s">
        <v>56</v>
      </c>
      <c r="B2" s="86"/>
      <c r="C2" s="86"/>
      <c r="D2" s="84"/>
      <c r="E2" s="86"/>
      <c r="F2" s="86"/>
      <c r="G2" s="3"/>
    </row>
    <row r="3" ht="15.75">
      <c r="A3" s="4" t="s">
        <v>1</v>
      </c>
      <c r="B3" s="88" t="s">
        <v>30</v>
      </c>
      <c r="C3" s="88" t="s">
        <v>50</v>
      </c>
      <c r="D3" s="121" t="s">
        <v>32</v>
      </c>
      <c r="E3" s="90" t="s">
        <v>33</v>
      </c>
      <c r="F3" s="91" t="s">
        <v>51</v>
      </c>
      <c r="G3" s="3"/>
    </row>
    <row r="4" ht="15.75">
      <c r="A4" s="122" t="s">
        <v>6</v>
      </c>
      <c r="B4" s="92">
        <v>2023</v>
      </c>
      <c r="C4" s="92">
        <v>2023</v>
      </c>
      <c r="D4" s="123">
        <v>2022</v>
      </c>
      <c r="E4" s="94"/>
      <c r="F4" s="95"/>
      <c r="G4" s="124"/>
    </row>
    <row r="5" ht="28.5" customHeight="1">
      <c r="A5" s="12"/>
      <c r="B5" s="13" t="s">
        <v>7</v>
      </c>
      <c r="C5" s="13" t="s">
        <v>7</v>
      </c>
      <c r="D5" s="96" t="s">
        <v>7</v>
      </c>
      <c r="E5" s="97"/>
      <c r="F5" s="98"/>
      <c r="G5" s="124"/>
    </row>
    <row r="6" ht="15.75">
      <c r="A6" s="16" t="s">
        <v>8</v>
      </c>
      <c r="B6" s="17"/>
      <c r="C6" s="17"/>
      <c r="D6" s="125"/>
      <c r="E6" s="19"/>
      <c r="F6" s="99"/>
      <c r="G6" s="126"/>
    </row>
    <row r="7" ht="15.75">
      <c r="A7" s="22" t="s">
        <v>9</v>
      </c>
      <c r="B7" s="18">
        <v>112901560</v>
      </c>
      <c r="C7" s="18">
        <v>54713927.890000001</v>
      </c>
      <c r="D7" s="132">
        <v>43253053.380000003</v>
      </c>
      <c r="E7" s="23">
        <f t="shared" ref="E7:E45" si="19">C7*100/B7</f>
        <v>48.461622576339956</v>
      </c>
      <c r="F7" s="100">
        <f t="shared" ref="F7:F45" si="20">100*C7/D7</f>
        <v>126.49726115127736</v>
      </c>
      <c r="G7" s="101">
        <v>1.0700000000000001</v>
      </c>
    </row>
    <row r="8" ht="15.75">
      <c r="A8" s="22" t="s">
        <v>10</v>
      </c>
      <c r="B8" s="18">
        <v>112901560</v>
      </c>
      <c r="C8" s="18">
        <v>56809946.420000002</v>
      </c>
      <c r="D8" s="132">
        <v>45162159.060000002</v>
      </c>
      <c r="E8" s="23">
        <f t="shared" si="19"/>
        <v>50.318123522828202</v>
      </c>
      <c r="F8" s="100">
        <f t="shared" si="20"/>
        <v>125.79103302950016</v>
      </c>
      <c r="G8" s="101">
        <v>79244.160000000003</v>
      </c>
    </row>
    <row r="9" ht="15.75">
      <c r="A9" s="26" t="s">
        <v>11</v>
      </c>
      <c r="B9" s="18">
        <v>0</v>
      </c>
      <c r="C9" s="27">
        <v>2096018.53</v>
      </c>
      <c r="D9" s="133">
        <v>3074748.8700000001</v>
      </c>
      <c r="E9" s="23" t="s">
        <v>12</v>
      </c>
      <c r="F9" s="100">
        <f t="shared" si="20"/>
        <v>68.168771454821282</v>
      </c>
      <c r="G9" s="127">
        <f>G8-G7</f>
        <v>79243.089999999997</v>
      </c>
    </row>
    <row r="10" ht="15.75">
      <c r="A10" s="22" t="s">
        <v>13</v>
      </c>
      <c r="B10" s="18">
        <v>1232250</v>
      </c>
      <c r="C10" s="18">
        <v>1118918.8100000001</v>
      </c>
      <c r="D10" s="132">
        <v>1165643.1899999999</v>
      </c>
      <c r="E10" s="23">
        <f t="shared" si="19"/>
        <v>90.802906066139172</v>
      </c>
      <c r="F10" s="100">
        <f t="shared" si="20"/>
        <v>95.991536655397951</v>
      </c>
      <c r="G10" s="101">
        <v>582.15999999999997</v>
      </c>
    </row>
    <row r="11" ht="15.75">
      <c r="A11" s="16" t="s">
        <v>14</v>
      </c>
      <c r="B11" s="102"/>
      <c r="C11" s="102"/>
      <c r="D11" s="134"/>
      <c r="E11" s="23"/>
      <c r="F11" s="100"/>
      <c r="G11" s="126"/>
    </row>
    <row r="12" ht="15.75">
      <c r="A12" s="22" t="s">
        <v>9</v>
      </c>
      <c r="B12" s="18">
        <v>20045568</v>
      </c>
      <c r="C12" s="18">
        <v>11538943.939999999</v>
      </c>
      <c r="D12" s="132">
        <v>18498796.43</v>
      </c>
      <c r="E12" s="23">
        <f t="shared" si="19"/>
        <v>57.563566869245115</v>
      </c>
      <c r="F12" s="100">
        <f t="shared" si="20"/>
        <v>62.376728041003695</v>
      </c>
      <c r="G12" s="101">
        <v>18774.205279999998</v>
      </c>
    </row>
    <row r="13" ht="15.75">
      <c r="A13" s="22" t="s">
        <v>15</v>
      </c>
      <c r="B13" s="18">
        <v>20045568</v>
      </c>
      <c r="C13" s="18">
        <v>11894236</v>
      </c>
      <c r="D13" s="132">
        <v>18872811.02</v>
      </c>
      <c r="E13" s="23">
        <f t="shared" si="19"/>
        <v>59.335988882929136</v>
      </c>
      <c r="F13" s="100">
        <f t="shared" si="20"/>
        <v>63.023128814225792</v>
      </c>
      <c r="G13" s="101">
        <v>18483.04434</v>
      </c>
    </row>
    <row r="14" ht="15.75">
      <c r="A14" s="26" t="s">
        <v>11</v>
      </c>
      <c r="B14" s="18">
        <v>0</v>
      </c>
      <c r="C14" s="27">
        <v>355292.06</v>
      </c>
      <c r="D14" s="133">
        <v>374014.59000000003</v>
      </c>
      <c r="E14" s="23" t="s">
        <v>12</v>
      </c>
      <c r="F14" s="100">
        <f t="shared" si="20"/>
        <v>94.994171216689693</v>
      </c>
      <c r="G14" s="127">
        <f>G13-G12</f>
        <v>-291.16093999999794</v>
      </c>
    </row>
    <row r="15" ht="15.75">
      <c r="A15" s="22" t="s">
        <v>13</v>
      </c>
      <c r="B15" s="18">
        <v>91000</v>
      </c>
      <c r="C15" s="18">
        <v>226237.44</v>
      </c>
      <c r="D15" s="132">
        <v>123801.36</v>
      </c>
      <c r="E15" s="23">
        <f t="shared" si="19"/>
        <v>248.61257142857144</v>
      </c>
      <c r="F15" s="100">
        <f t="shared" si="20"/>
        <v>182.74228974544383</v>
      </c>
      <c r="G15" s="101">
        <v>213.60997</v>
      </c>
    </row>
    <row r="16" ht="15.75">
      <c r="A16" s="16" t="s">
        <v>16</v>
      </c>
      <c r="B16" s="29"/>
      <c r="C16" s="29"/>
      <c r="D16" s="132"/>
      <c r="E16" s="23"/>
      <c r="F16" s="100"/>
      <c r="G16" s="17"/>
    </row>
    <row r="17" ht="15.75">
      <c r="A17" s="22" t="s">
        <v>9</v>
      </c>
      <c r="B17" s="18">
        <v>42322404</v>
      </c>
      <c r="C17" s="18">
        <v>16438026.720000001</v>
      </c>
      <c r="D17" s="132">
        <v>15513979.35</v>
      </c>
      <c r="E17" s="23">
        <f t="shared" si="19"/>
        <v>38.840011829195717</v>
      </c>
      <c r="F17" s="100">
        <f t="shared" si="20"/>
        <v>105.95622405543553</v>
      </c>
      <c r="G17" s="101">
        <v>34294.618770000001</v>
      </c>
    </row>
    <row r="18" ht="15.75">
      <c r="A18" s="22" t="s">
        <v>15</v>
      </c>
      <c r="B18" s="18">
        <v>42322404</v>
      </c>
      <c r="C18" s="18">
        <v>16678518</v>
      </c>
      <c r="D18" s="132">
        <v>16269378.35</v>
      </c>
      <c r="E18" s="23">
        <f t="shared" si="19"/>
        <v>39.408248170401663</v>
      </c>
      <c r="F18" s="100">
        <f t="shared" si="20"/>
        <v>102.51478354733818</v>
      </c>
      <c r="G18" s="101">
        <v>34322.123160000003</v>
      </c>
    </row>
    <row r="19" ht="15.75">
      <c r="A19" s="26" t="s">
        <v>11</v>
      </c>
      <c r="B19" s="18">
        <v>0</v>
      </c>
      <c r="C19" s="27">
        <v>240491.28</v>
      </c>
      <c r="D19" s="133">
        <v>755399</v>
      </c>
      <c r="E19" s="23" t="s">
        <v>12</v>
      </c>
      <c r="F19" s="100">
        <f t="shared" si="20"/>
        <v>31.836324909087779</v>
      </c>
      <c r="G19" s="127">
        <f>G18-G17</f>
        <v>27.504390000001877</v>
      </c>
    </row>
    <row r="20" ht="15.75">
      <c r="A20" s="22" t="s">
        <v>13</v>
      </c>
      <c r="B20" s="18">
        <v>0</v>
      </c>
      <c r="C20" s="18">
        <v>254817.42999999999</v>
      </c>
      <c r="D20" s="132">
        <v>241354.14000000001</v>
      </c>
      <c r="E20" s="23" t="s">
        <v>12</v>
      </c>
      <c r="F20" s="100">
        <f t="shared" si="20"/>
        <v>105.57823039621363</v>
      </c>
      <c r="G20" s="101">
        <v>706.45690999999999</v>
      </c>
    </row>
    <row r="21" ht="15.75">
      <c r="A21" s="30" t="s">
        <v>17</v>
      </c>
      <c r="B21" s="29"/>
      <c r="C21" s="29"/>
      <c r="D21" s="132"/>
      <c r="E21" s="23"/>
      <c r="F21" s="100"/>
      <c r="G21" s="17"/>
    </row>
    <row r="22" ht="15.75">
      <c r="A22" s="22" t="s">
        <v>9</v>
      </c>
      <c r="B22" s="18">
        <v>67462962</v>
      </c>
      <c r="C22" s="18">
        <v>31827965.600000001</v>
      </c>
      <c r="D22" s="132">
        <v>29772132.530000001</v>
      </c>
      <c r="E22" s="23">
        <f t="shared" si="19"/>
        <v>47.17842895780354</v>
      </c>
      <c r="F22" s="100">
        <f t="shared" si="20"/>
        <v>106.90522611347518</v>
      </c>
      <c r="G22" s="101">
        <v>49737.63076</v>
      </c>
    </row>
    <row r="23" ht="15.75">
      <c r="A23" s="22" t="s">
        <v>15</v>
      </c>
      <c r="B23" s="18">
        <v>67462962</v>
      </c>
      <c r="C23" s="18">
        <v>31734933.109999999</v>
      </c>
      <c r="D23" s="132">
        <v>29403105.879999999</v>
      </c>
      <c r="E23" s="23">
        <f t="shared" si="19"/>
        <v>47.04052737856366</v>
      </c>
      <c r="F23" s="100">
        <f t="shared" si="20"/>
        <v>107.9305473357701</v>
      </c>
      <c r="G23" s="101">
        <v>49899.798479999998</v>
      </c>
    </row>
    <row r="24" ht="15.75">
      <c r="A24" s="26" t="s">
        <v>11</v>
      </c>
      <c r="B24" s="18">
        <v>0</v>
      </c>
      <c r="C24" s="27">
        <v>-93032.490000000005</v>
      </c>
      <c r="D24" s="133">
        <v>-369026.65000000002</v>
      </c>
      <c r="E24" s="23" t="s">
        <v>12</v>
      </c>
      <c r="F24" s="100">
        <f t="shared" si="20"/>
        <v>25.210236171290067</v>
      </c>
      <c r="G24" s="127">
        <f>G23-G22</f>
        <v>162.16771999999764</v>
      </c>
    </row>
    <row r="25" ht="15.75">
      <c r="A25" s="22" t="s">
        <v>18</v>
      </c>
      <c r="B25" s="18">
        <v>100000</v>
      </c>
      <c r="C25" s="18">
        <v>133087.07000000001</v>
      </c>
      <c r="D25" s="132">
        <v>63236.910000000003</v>
      </c>
      <c r="E25" s="23">
        <f t="shared" si="19"/>
        <v>133.08707000000001</v>
      </c>
      <c r="F25" s="100">
        <f t="shared" si="20"/>
        <v>210.45789555498521</v>
      </c>
      <c r="G25" s="101">
        <v>158.36017000000001</v>
      </c>
    </row>
    <row r="26" ht="15.75">
      <c r="A26" s="16" t="s">
        <v>19</v>
      </c>
      <c r="B26" s="31"/>
      <c r="C26" s="31"/>
      <c r="D26" s="132"/>
      <c r="E26" s="23"/>
      <c r="F26" s="100"/>
      <c r="G26" s="103"/>
    </row>
    <row r="27" ht="15.75">
      <c r="A27" s="22" t="s">
        <v>9</v>
      </c>
      <c r="B27" s="32">
        <v>60436631.770000003</v>
      </c>
      <c r="C27" s="32">
        <v>30527084.210000001</v>
      </c>
      <c r="D27" s="135">
        <v>27234659.280000001</v>
      </c>
      <c r="E27" s="23">
        <f t="shared" si="19"/>
        <v>50.510895984698585</v>
      </c>
      <c r="F27" s="100">
        <f t="shared" si="20"/>
        <v>112.08909902690731</v>
      </c>
      <c r="G27" s="104">
        <v>45463.410940000002</v>
      </c>
    </row>
    <row r="28" ht="15.75">
      <c r="A28" s="22" t="s">
        <v>15</v>
      </c>
      <c r="B28" s="32">
        <v>60436631.770000003</v>
      </c>
      <c r="C28" s="32">
        <v>30181067.960000001</v>
      </c>
      <c r="D28" s="135">
        <v>26998863.969999999</v>
      </c>
      <c r="E28" s="23">
        <f t="shared" si="19"/>
        <v>49.938368628579845</v>
      </c>
      <c r="F28" s="100">
        <f t="shared" si="20"/>
        <v>111.78643662020718</v>
      </c>
      <c r="G28" s="104">
        <v>45509.857530000001</v>
      </c>
    </row>
    <row r="29" ht="15.75">
      <c r="A29" s="26" t="s">
        <v>11</v>
      </c>
      <c r="B29" s="32">
        <v>0</v>
      </c>
      <c r="C29" s="105">
        <v>-346016.25</v>
      </c>
      <c r="D29" s="136">
        <v>-235795.31</v>
      </c>
      <c r="E29" s="23" t="s">
        <v>12</v>
      </c>
      <c r="F29" s="100">
        <f t="shared" si="20"/>
        <v>146.74433091989829</v>
      </c>
      <c r="G29" s="128">
        <f>G28-G27</f>
        <v>46.44658999999956</v>
      </c>
    </row>
    <row r="30" ht="15.75">
      <c r="A30" s="22" t="s">
        <v>18</v>
      </c>
      <c r="B30" s="18">
        <v>130000</v>
      </c>
      <c r="C30" s="18">
        <v>129922.13</v>
      </c>
      <c r="D30" s="132">
        <v>83246.770000000004</v>
      </c>
      <c r="E30" s="23">
        <f t="shared" si="19"/>
        <v>99.940100000000001</v>
      </c>
      <c r="F30" s="100">
        <f t="shared" si="20"/>
        <v>156.06867389569589</v>
      </c>
      <c r="G30" s="101">
        <v>24.6326</v>
      </c>
    </row>
    <row r="31" ht="15.75">
      <c r="A31" s="16" t="s">
        <v>57</v>
      </c>
      <c r="B31" s="36"/>
      <c r="C31" s="36"/>
      <c r="D31" s="132"/>
      <c r="E31" s="23"/>
      <c r="F31" s="100"/>
      <c r="G31" s="106"/>
    </row>
    <row r="32" ht="15.75">
      <c r="A32" s="22" t="s">
        <v>9</v>
      </c>
      <c r="B32" s="32">
        <v>86531139</v>
      </c>
      <c r="C32" s="18">
        <v>43615146</v>
      </c>
      <c r="D32" s="132">
        <v>40722001.520000003</v>
      </c>
      <c r="E32" s="23">
        <f t="shared" si="19"/>
        <v>50.403989250621095</v>
      </c>
      <c r="F32" s="100">
        <f t="shared" si="20"/>
        <v>107.1046224940075</v>
      </c>
      <c r="G32" s="101">
        <v>65311.38622</v>
      </c>
    </row>
    <row r="33" ht="15.75">
      <c r="A33" s="22" t="s">
        <v>15</v>
      </c>
      <c r="B33" s="32">
        <v>86531139</v>
      </c>
      <c r="C33" s="18">
        <v>43999242.859999999</v>
      </c>
      <c r="D33" s="132">
        <v>41042101.310000002</v>
      </c>
      <c r="E33" s="23">
        <f t="shared" si="19"/>
        <v>50.84787207065424</v>
      </c>
      <c r="F33" s="100">
        <f t="shared" si="20"/>
        <v>107.20514168527595</v>
      </c>
      <c r="G33" s="101">
        <v>65417.077360000003</v>
      </c>
    </row>
    <row r="34" ht="15.75">
      <c r="A34" s="26" t="s">
        <v>11</v>
      </c>
      <c r="B34" s="32">
        <v>0</v>
      </c>
      <c r="C34" s="105">
        <v>384096.85999999999</v>
      </c>
      <c r="D34" s="136">
        <v>320099.78999999998</v>
      </c>
      <c r="E34" s="23" t="s">
        <v>12</v>
      </c>
      <c r="F34" s="100">
        <f t="shared" si="20"/>
        <v>119.99284972976709</v>
      </c>
      <c r="G34" s="128">
        <f>G33-G32</f>
        <v>105.69114000000263</v>
      </c>
    </row>
    <row r="35" ht="15.75">
      <c r="A35" s="22" t="s">
        <v>18</v>
      </c>
      <c r="B35" s="18">
        <v>300000</v>
      </c>
      <c r="C35" s="18">
        <v>330338.71000000002</v>
      </c>
      <c r="D35" s="132">
        <v>425117.62</v>
      </c>
      <c r="E35" s="23">
        <f t="shared" si="19"/>
        <v>110.11290333333335</v>
      </c>
      <c r="F35" s="100">
        <f t="shared" si="20"/>
        <v>77.705250137597218</v>
      </c>
      <c r="G35" s="101">
        <v>258.29678000000001</v>
      </c>
    </row>
    <row r="36" ht="15.75">
      <c r="A36" s="39" t="s">
        <v>21</v>
      </c>
      <c r="B36" s="40"/>
      <c r="C36" s="40"/>
      <c r="D36" s="137"/>
      <c r="E36" s="23"/>
      <c r="F36" s="100"/>
      <c r="G36" s="40"/>
    </row>
    <row r="37" ht="15.75">
      <c r="A37" s="42" t="s">
        <v>9</v>
      </c>
      <c r="B37" s="32">
        <v>72889243</v>
      </c>
      <c r="C37" s="18">
        <v>36767450.43</v>
      </c>
      <c r="D37" s="132">
        <v>33773749.700000003</v>
      </c>
      <c r="E37" s="23">
        <f t="shared" si="19"/>
        <v>50.442903392480012</v>
      </c>
      <c r="F37" s="100">
        <f t="shared" si="20"/>
        <v>108.86398684360475</v>
      </c>
      <c r="G37" s="101">
        <v>45834.479440000003</v>
      </c>
    </row>
    <row r="38" ht="15.75">
      <c r="A38" s="42" t="s">
        <v>15</v>
      </c>
      <c r="B38" s="32">
        <v>72889243</v>
      </c>
      <c r="C38" s="18">
        <v>36717366.25</v>
      </c>
      <c r="D38" s="132">
        <v>33463130</v>
      </c>
      <c r="E38" s="23">
        <f t="shared" si="19"/>
        <v>50.374190674473049</v>
      </c>
      <c r="F38" s="100">
        <f t="shared" si="20"/>
        <v>109.72484119088681</v>
      </c>
      <c r="G38" s="101">
        <v>46014.250939999998</v>
      </c>
    </row>
    <row r="39" ht="15.75">
      <c r="A39" s="43" t="s">
        <v>11</v>
      </c>
      <c r="B39" s="32">
        <v>0</v>
      </c>
      <c r="C39" s="27">
        <v>-50084.18</v>
      </c>
      <c r="D39" s="133">
        <v>-310619.70000000001</v>
      </c>
      <c r="E39" s="23" t="s">
        <v>12</v>
      </c>
      <c r="F39" s="100">
        <f t="shared" si="20"/>
        <v>16.123954791019372</v>
      </c>
      <c r="G39" s="127">
        <f>G38-G37</f>
        <v>179.77149999999529</v>
      </c>
    </row>
    <row r="40" ht="15.75">
      <c r="A40" s="42" t="s">
        <v>18</v>
      </c>
      <c r="B40" s="18">
        <v>150000</v>
      </c>
      <c r="C40" s="18">
        <v>248399.95000000001</v>
      </c>
      <c r="D40" s="132">
        <v>253994.98000000001</v>
      </c>
      <c r="E40" s="23">
        <f t="shared" si="19"/>
        <v>165.59996666666666</v>
      </c>
      <c r="F40" s="100">
        <f t="shared" si="20"/>
        <v>97.797188747588635</v>
      </c>
      <c r="G40" s="101">
        <v>70.836190000000002</v>
      </c>
    </row>
    <row r="41" ht="15.75">
      <c r="A41" s="16" t="s">
        <v>22</v>
      </c>
      <c r="B41" s="129"/>
      <c r="C41" s="107"/>
      <c r="D41" s="132"/>
      <c r="E41" s="23"/>
      <c r="F41" s="100"/>
      <c r="G41" s="106"/>
    </row>
    <row r="42" ht="15.75">
      <c r="A42" s="22" t="s">
        <v>9</v>
      </c>
      <c r="B42" s="32">
        <v>36442000</v>
      </c>
      <c r="C42" s="18">
        <v>18066813.579999998</v>
      </c>
      <c r="D42" s="132">
        <v>16941274.420000002</v>
      </c>
      <c r="E42" s="23">
        <f t="shared" si="19"/>
        <v>49.576899127380486</v>
      </c>
      <c r="F42" s="100">
        <f t="shared" si="20"/>
        <v>106.64376912914675</v>
      </c>
      <c r="G42" s="101">
        <v>29796.743149999998</v>
      </c>
    </row>
    <row r="43" ht="15.75">
      <c r="A43" s="22" t="s">
        <v>15</v>
      </c>
      <c r="B43" s="32">
        <v>36442000</v>
      </c>
      <c r="C43" s="18">
        <v>18241323.649999999</v>
      </c>
      <c r="D43" s="132">
        <v>16931040.460000001</v>
      </c>
      <c r="E43" s="23">
        <f t="shared" si="19"/>
        <v>50.055769853465776</v>
      </c>
      <c r="F43" s="100">
        <f t="shared" si="20"/>
        <v>107.738940752611</v>
      </c>
      <c r="G43" s="101">
        <v>29849.908070000001</v>
      </c>
    </row>
    <row r="44" ht="15.75">
      <c r="A44" s="26" t="s">
        <v>11</v>
      </c>
      <c r="B44" s="18">
        <v>0</v>
      </c>
      <c r="C44" s="27">
        <v>174510.07000000001</v>
      </c>
      <c r="D44" s="133">
        <v>-10233.959999999999</v>
      </c>
      <c r="E44" s="23" t="s">
        <v>12</v>
      </c>
      <c r="F44" s="100">
        <f t="shared" si="20"/>
        <v>-1705.2057072726493</v>
      </c>
      <c r="G44" s="127">
        <f>G43-G42</f>
        <v>53.164920000002894</v>
      </c>
    </row>
    <row r="45" ht="16.5">
      <c r="A45" s="109" t="s">
        <v>18</v>
      </c>
      <c r="B45" s="110">
        <v>210000</v>
      </c>
      <c r="C45" s="110">
        <v>94303.5</v>
      </c>
      <c r="D45" s="138">
        <v>75072.899999999994</v>
      </c>
      <c r="E45" s="68">
        <f t="shared" si="19"/>
        <v>44.90642857142857</v>
      </c>
      <c r="F45" s="111">
        <f t="shared" si="20"/>
        <v>125.61590134389374</v>
      </c>
      <c r="G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21" t="s">
        <v>53</v>
      </c>
      <c r="E46" s="89" t="s">
        <v>38</v>
      </c>
      <c r="F46" s="140" t="s">
        <v>39</v>
      </c>
      <c r="G46" s="101"/>
    </row>
    <row r="47" ht="15.75">
      <c r="A47" s="122" t="s">
        <v>6</v>
      </c>
      <c r="B47" s="141">
        <v>2023</v>
      </c>
      <c r="C47" s="141">
        <v>2023</v>
      </c>
      <c r="D47" s="123">
        <v>2022</v>
      </c>
      <c r="E47" s="93" t="s">
        <v>40</v>
      </c>
      <c r="F47" s="142" t="s">
        <v>58</v>
      </c>
      <c r="G47" s="101"/>
    </row>
    <row r="48" ht="16.5">
      <c r="A48" s="12"/>
      <c r="B48" s="13" t="s">
        <v>7</v>
      </c>
      <c r="C48" s="13" t="s">
        <v>7</v>
      </c>
      <c r="D48" s="96" t="s">
        <v>7</v>
      </c>
      <c r="E48" s="13"/>
      <c r="F48" s="143"/>
      <c r="G48" s="101"/>
    </row>
    <row r="49" ht="15.75">
      <c r="A49" s="115" t="s">
        <v>23</v>
      </c>
      <c r="B49" s="116"/>
      <c r="C49" s="116"/>
      <c r="D49" s="130"/>
      <c r="E49" s="117"/>
      <c r="F49" s="118"/>
      <c r="G49" s="17"/>
    </row>
    <row r="50" ht="15.75">
      <c r="A50" s="22" t="s">
        <v>9</v>
      </c>
      <c r="B50" s="32">
        <v>25888000</v>
      </c>
      <c r="C50" s="18">
        <v>12624094.050000001</v>
      </c>
      <c r="D50" s="132">
        <v>10250399.74</v>
      </c>
      <c r="E50" s="23">
        <f t="shared" ref="E50:E63" si="21">C50*100/B50</f>
        <v>48.764269352595797</v>
      </c>
      <c r="F50" s="100">
        <v>123.16</v>
      </c>
      <c r="G50" s="101">
        <v>16345.164839999999</v>
      </c>
    </row>
    <row r="51" ht="15.75">
      <c r="A51" s="22" t="s">
        <v>15</v>
      </c>
      <c r="B51" s="32">
        <v>25888000</v>
      </c>
      <c r="C51" s="18">
        <v>12666671.35</v>
      </c>
      <c r="D51" s="132">
        <v>10372959.939999999</v>
      </c>
      <c r="E51" s="23">
        <f t="shared" si="21"/>
        <v>48.928736673362174</v>
      </c>
      <c r="F51" s="100">
        <v>122.11</v>
      </c>
      <c r="G51" s="101">
        <v>16404.193940000001</v>
      </c>
    </row>
    <row r="52" ht="15.75">
      <c r="A52" s="26" t="s">
        <v>11</v>
      </c>
      <c r="B52" s="32">
        <v>0</v>
      </c>
      <c r="C52" s="27">
        <v>42577.300000000003</v>
      </c>
      <c r="D52" s="133">
        <v>122560.2</v>
      </c>
      <c r="E52" s="23" t="s">
        <v>12</v>
      </c>
      <c r="F52" s="100">
        <v>34.740000000000002</v>
      </c>
      <c r="G52" s="127">
        <f>G51-G50</f>
        <v>59.029100000001563</v>
      </c>
    </row>
    <row r="53" ht="15.75">
      <c r="A53" s="22" t="s">
        <v>18</v>
      </c>
      <c r="B53" s="18">
        <v>65000</v>
      </c>
      <c r="C53" s="18">
        <v>38994</v>
      </c>
      <c r="D53" s="132">
        <v>36774</v>
      </c>
      <c r="E53" s="23">
        <f t="shared" si="21"/>
        <v>59.990769230769232</v>
      </c>
      <c r="F53" s="100">
        <v>106.04000000000001</v>
      </c>
      <c r="G53" s="101">
        <v>62.417789999999997</v>
      </c>
    </row>
    <row r="54" ht="15.75">
      <c r="A54" s="16" t="s">
        <v>24</v>
      </c>
      <c r="B54" s="29"/>
      <c r="C54" s="29"/>
      <c r="D54" s="125"/>
      <c r="E54" s="23"/>
      <c r="F54" s="144"/>
      <c r="G54" s="17"/>
    </row>
    <row r="55" ht="15.75">
      <c r="A55" s="22" t="s">
        <v>9</v>
      </c>
      <c r="B55" s="32">
        <v>23291443</v>
      </c>
      <c r="C55" s="18">
        <v>10850578.560000001</v>
      </c>
      <c r="D55" s="132">
        <v>9434196.7899999991</v>
      </c>
      <c r="E55" s="23">
        <f t="shared" si="21"/>
        <v>46.586115596186978</v>
      </c>
      <c r="F55" s="100">
        <v>115.01000000000001</v>
      </c>
      <c r="G55" s="101">
        <v>15858.434520000001</v>
      </c>
    </row>
    <row r="56" ht="15.75">
      <c r="A56" s="22" t="s">
        <v>15</v>
      </c>
      <c r="B56" s="32">
        <v>23291443</v>
      </c>
      <c r="C56" s="18">
        <v>10830816.51</v>
      </c>
      <c r="D56" s="132">
        <v>9383396.5</v>
      </c>
      <c r="E56" s="23">
        <f t="shared" si="21"/>
        <v>46.501268770681143</v>
      </c>
      <c r="F56" s="100">
        <v>115.43000000000001</v>
      </c>
      <c r="G56" s="101">
        <v>15935.33814</v>
      </c>
    </row>
    <row r="57" ht="15.75">
      <c r="A57" s="26" t="s">
        <v>11</v>
      </c>
      <c r="B57" s="32">
        <v>0</v>
      </c>
      <c r="C57" s="27">
        <v>-19762.049999999999</v>
      </c>
      <c r="D57" s="133">
        <v>-50800.290000000001</v>
      </c>
      <c r="E57" s="23" t="s">
        <v>12</v>
      </c>
      <c r="F57" s="100">
        <v>38.899999999999999</v>
      </c>
      <c r="G57" s="127">
        <f>G56-G55</f>
        <v>76.903619999999137</v>
      </c>
    </row>
    <row r="58" ht="15.75">
      <c r="A58" s="22" t="s">
        <v>18</v>
      </c>
      <c r="B58" s="18">
        <v>15536</v>
      </c>
      <c r="C58" s="18">
        <v>6395</v>
      </c>
      <c r="D58" s="132">
        <v>7767</v>
      </c>
      <c r="E58" s="23">
        <f t="shared" si="21"/>
        <v>41.162461380020595</v>
      </c>
      <c r="F58" s="100">
        <v>82.340000000000003</v>
      </c>
      <c r="G58" s="101">
        <v>11.44739</v>
      </c>
    </row>
    <row r="59" ht="15.75">
      <c r="A59" s="57" t="s">
        <v>25</v>
      </c>
      <c r="B59" s="29"/>
      <c r="C59" s="58"/>
      <c r="D59" s="145"/>
      <c r="E59" s="23"/>
      <c r="F59" s="146"/>
      <c r="G59" s="52"/>
    </row>
    <row r="60" ht="15.75">
      <c r="A60" s="60" t="s">
        <v>9</v>
      </c>
      <c r="B60" s="61">
        <v>18109615</v>
      </c>
      <c r="C60" s="28">
        <v>8441366.0700000003</v>
      </c>
      <c r="D60" s="147">
        <v>8801735.75</v>
      </c>
      <c r="E60" s="23">
        <f t="shared" si="21"/>
        <v>46.612620257250086</v>
      </c>
      <c r="F60" s="148">
        <v>95.909999999999997</v>
      </c>
      <c r="G60" s="119">
        <v>12901.336600000001</v>
      </c>
    </row>
    <row r="61" ht="15.75">
      <c r="A61" s="60" t="s">
        <v>15</v>
      </c>
      <c r="B61" s="61">
        <v>18109615</v>
      </c>
      <c r="C61" s="28">
        <v>8239026.5099999998</v>
      </c>
      <c r="D61" s="147">
        <v>8104071.0499999998</v>
      </c>
      <c r="E61" s="23">
        <f t="shared" si="21"/>
        <v>45.495315665186695</v>
      </c>
      <c r="F61" s="148">
        <v>101.67</v>
      </c>
      <c r="G61" s="119">
        <v>12905.188200000001</v>
      </c>
    </row>
    <row r="62" ht="15.75">
      <c r="A62" s="63" t="s">
        <v>11</v>
      </c>
      <c r="B62" s="61">
        <v>0</v>
      </c>
      <c r="C62" s="64">
        <v>-202339.56</v>
      </c>
      <c r="D62" s="149">
        <v>-697664.69999999995</v>
      </c>
      <c r="E62" s="23" t="s">
        <v>12</v>
      </c>
      <c r="F62" s="148">
        <v>29</v>
      </c>
      <c r="G62" s="131">
        <f>G61-G60</f>
        <v>3.8515999999999622</v>
      </c>
    </row>
    <row r="63" ht="16.5">
      <c r="A63" s="65" t="s">
        <v>18</v>
      </c>
      <c r="B63" s="66">
        <v>120000</v>
      </c>
      <c r="C63" s="67">
        <v>54036</v>
      </c>
      <c r="D63" s="150">
        <v>14887.5</v>
      </c>
      <c r="E63" s="68">
        <f t="shared" si="21"/>
        <v>45.030000000000001</v>
      </c>
      <c r="F63" s="151">
        <v>362.95999999999998</v>
      </c>
      <c r="G63" s="70">
        <v>174.67877999999999</v>
      </c>
    </row>
    <row r="64" ht="15.75">
      <c r="A64" s="71"/>
      <c r="B64" s="72"/>
      <c r="C64" s="72"/>
      <c r="D64" s="73"/>
      <c r="E64" s="74"/>
      <c r="F64" s="75"/>
      <c r="G64" s="76"/>
    </row>
    <row r="65" ht="15">
      <c r="A65" s="77" t="s">
        <v>26</v>
      </c>
      <c r="B65" s="78"/>
      <c r="C65" s="78"/>
      <c r="D65" s="78"/>
      <c r="E65" s="79"/>
      <c r="F65" s="78"/>
      <c r="G65" s="78"/>
    </row>
    <row r="66" ht="15">
      <c r="A66" s="80" t="s">
        <v>59</v>
      </c>
      <c r="B66" s="78"/>
      <c r="C66" s="78"/>
      <c r="D66" s="78"/>
      <c r="E66" s="79"/>
      <c r="F66" s="78"/>
      <c r="G66" s="78"/>
    </row>
    <row r="67" ht="15">
      <c r="E67" s="77"/>
    </row>
    <row r="68" ht="15">
      <c r="E68" s="77"/>
    </row>
    <row r="69" ht="15">
      <c r="E69" s="77"/>
    </row>
    <row r="70" ht="15">
      <c r="E70" s="77"/>
    </row>
    <row r="71" ht="15">
      <c r="E71" s="77"/>
    </row>
    <row r="72" ht="15">
      <c r="E72" s="77"/>
    </row>
    <row r="73" ht="15">
      <c r="E73" s="77"/>
    </row>
    <row r="74" ht="15">
      <c r="E74" s="77"/>
    </row>
    <row r="75" ht="14.25">
      <c r="E75" s="81"/>
    </row>
    <row r="76" ht="14.25">
      <c r="E76" s="81"/>
    </row>
  </sheetData>
  <mergeCells count="2">
    <mergeCell ref="F3:F5"/>
    <mergeCell ref="E3:E5"/>
  </mergeCells>
  <printOptions headings="0" gridLines="0"/>
  <pageMargins left="0.23622000000000001" right="0.23622000000000001" top="0.748031" bottom="0.748031" header="0.31496099999999999" footer="0.31496099999999999"/>
  <pageSetup paperSize="9" scale="10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Footer>Stránka &amp;P</oddFooter>
  </headerFooter>
  <rowBreaks count="1" manualBreakCount="1">
    <brk id="45" man="1" max="5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37" zoomScale="100" workbookViewId="0">
      <selection activeCell="J58" activeCellId="0" sqref="J58"/>
    </sheetView>
  </sheetViews>
  <sheetFormatPr baseColWidth="8" defaultRowHeight="12.75" customHeight="1"/>
  <cols>
    <col customWidth="1" min="1" max="1" width="29.855499999999999"/>
    <col customWidth="1" min="2" max="2" width="12.5703"/>
    <col customWidth="1" min="3" max="3" width="20.140599999999999"/>
    <col customWidth="1" min="4" max="4" width="11"/>
    <col customWidth="1" min="5" max="5" width="15"/>
    <col customWidth="1" min="6" max="6" width="12.2852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60</v>
      </c>
      <c r="B2" s="86"/>
      <c r="C2" s="86"/>
      <c r="D2" s="86"/>
      <c r="E2" s="86"/>
      <c r="F2" s="3"/>
    </row>
    <row r="3" ht="15.75">
      <c r="A3" s="4" t="s">
        <v>1</v>
      </c>
      <c r="B3" s="89" t="s">
        <v>36</v>
      </c>
      <c r="C3" s="89" t="s">
        <v>52</v>
      </c>
      <c r="D3" s="89" t="s">
        <v>38</v>
      </c>
      <c r="E3" s="112" t="s">
        <v>39</v>
      </c>
      <c r="F3" s="3"/>
    </row>
    <row r="4" ht="15.75">
      <c r="A4" s="122" t="s">
        <v>6</v>
      </c>
      <c r="B4" s="93">
        <v>2022</v>
      </c>
      <c r="C4" s="93">
        <v>2022</v>
      </c>
      <c r="D4" s="93" t="s">
        <v>40</v>
      </c>
      <c r="E4" s="113" t="s">
        <v>61</v>
      </c>
      <c r="F4" s="124"/>
    </row>
    <row r="5" ht="16.5">
      <c r="A5" s="12"/>
      <c r="B5" s="13" t="s">
        <v>7</v>
      </c>
      <c r="C5" s="13" t="s">
        <v>7</v>
      </c>
      <c r="D5" s="13"/>
      <c r="E5" s="114"/>
      <c r="F5" s="124"/>
    </row>
    <row r="6" ht="15.75">
      <c r="A6" s="16" t="s">
        <v>8</v>
      </c>
      <c r="B6" s="17"/>
      <c r="C6" s="17"/>
      <c r="D6" s="19"/>
      <c r="E6" s="99"/>
      <c r="F6" s="126"/>
    </row>
    <row r="7" ht="15.75">
      <c r="A7" s="22" t="s">
        <v>9</v>
      </c>
      <c r="B7" s="18">
        <v>89860800</v>
      </c>
      <c r="C7" s="18">
        <v>90279942.010000005</v>
      </c>
      <c r="D7" s="152">
        <v>100.5</v>
      </c>
      <c r="E7" s="100"/>
      <c r="F7" s="101">
        <v>1.0700000000000001</v>
      </c>
    </row>
    <row r="8" ht="15.75">
      <c r="A8" s="22" t="s">
        <v>10</v>
      </c>
      <c r="B8" s="18">
        <v>89002550</v>
      </c>
      <c r="C8" s="18">
        <v>88943776.760000005</v>
      </c>
      <c r="D8" s="152">
        <v>99.900000000000006</v>
      </c>
      <c r="E8" s="100"/>
      <c r="F8" s="101">
        <v>79244.160000000003</v>
      </c>
    </row>
    <row r="9" ht="15.75">
      <c r="A9" s="26" t="s">
        <v>11</v>
      </c>
      <c r="B9" s="18">
        <v>0</v>
      </c>
      <c r="C9" s="27">
        <v>354006.39000000001</v>
      </c>
      <c r="D9" s="152"/>
      <c r="E9" s="100"/>
      <c r="F9" s="127">
        <f>F8-F7</f>
        <v>79243.089999999997</v>
      </c>
    </row>
    <row r="10" ht="15.75">
      <c r="A10" s="22" t="s">
        <v>13</v>
      </c>
      <c r="B10" s="18">
        <v>858250</v>
      </c>
      <c r="C10" s="18">
        <v>1690171.6399999999</v>
      </c>
      <c r="D10" s="152"/>
      <c r="E10" s="100"/>
      <c r="F10" s="101">
        <v>582.15999999999997</v>
      </c>
    </row>
    <row r="11" ht="15.75">
      <c r="A11" s="16" t="s">
        <v>14</v>
      </c>
      <c r="B11" s="102"/>
      <c r="C11" s="102"/>
      <c r="D11" s="153"/>
      <c r="E11" s="154"/>
      <c r="F11" s="126"/>
    </row>
    <row r="12" ht="15.75">
      <c r="A12" s="22" t="s">
        <v>9</v>
      </c>
      <c r="B12" s="18">
        <v>27889141.52</v>
      </c>
      <c r="C12" s="18">
        <v>26441051.850000001</v>
      </c>
      <c r="D12" s="152">
        <v>94.810000000000002</v>
      </c>
      <c r="E12" s="100">
        <v>114.01000000000001</v>
      </c>
      <c r="F12" s="101">
        <v>18774.205279999998</v>
      </c>
    </row>
    <row r="13" ht="15.75">
      <c r="A13" s="22" t="s">
        <v>15</v>
      </c>
      <c r="B13" s="18">
        <v>27889141.52</v>
      </c>
      <c r="C13" s="18">
        <v>26441051.850000001</v>
      </c>
      <c r="D13" s="152">
        <v>94.810000000000002</v>
      </c>
      <c r="E13" s="100">
        <v>110.73</v>
      </c>
      <c r="F13" s="101">
        <v>18483.04434</v>
      </c>
    </row>
    <row r="14" ht="15.75">
      <c r="A14" s="26" t="s">
        <v>11</v>
      </c>
      <c r="B14" s="18">
        <v>0</v>
      </c>
      <c r="C14" s="27">
        <v>0</v>
      </c>
      <c r="D14" s="152">
        <v>0</v>
      </c>
      <c r="E14" s="100"/>
      <c r="F14" s="127">
        <f>F13-F12</f>
        <v>-291.16093999999794</v>
      </c>
    </row>
    <row r="15" ht="15.75">
      <c r="A15" s="22" t="s">
        <v>13</v>
      </c>
      <c r="B15" s="18">
        <v>102000</v>
      </c>
      <c r="C15" s="18">
        <v>227281.91</v>
      </c>
      <c r="D15" s="152">
        <v>222.83000000000001</v>
      </c>
      <c r="E15" s="100">
        <v>138.36000000000001</v>
      </c>
      <c r="F15" s="101">
        <v>213.60997</v>
      </c>
    </row>
    <row r="16" ht="15.75">
      <c r="A16" s="16" t="s">
        <v>16</v>
      </c>
      <c r="B16" s="29"/>
      <c r="C16" s="29"/>
      <c r="D16" s="155"/>
      <c r="E16" s="144"/>
      <c r="F16" s="17"/>
    </row>
    <row r="17" ht="15.75">
      <c r="A17" s="22" t="s">
        <v>9</v>
      </c>
      <c r="B17" s="18">
        <v>38667180.299999997</v>
      </c>
      <c r="C17" s="18">
        <v>37167594.039999999</v>
      </c>
      <c r="D17" s="152">
        <v>96.120000000000005</v>
      </c>
      <c r="E17" s="100"/>
      <c r="F17" s="101">
        <v>34294.618770000001</v>
      </c>
    </row>
    <row r="18" ht="15.75">
      <c r="A18" s="22" t="s">
        <v>15</v>
      </c>
      <c r="B18" s="18">
        <v>38667180.299999997</v>
      </c>
      <c r="C18" s="18">
        <v>37494914.579999998</v>
      </c>
      <c r="D18" s="152">
        <v>96.969999999999999</v>
      </c>
      <c r="E18" s="100"/>
      <c r="F18" s="101">
        <v>34322.123160000003</v>
      </c>
    </row>
    <row r="19" ht="15.75">
      <c r="A19" s="26" t="s">
        <v>11</v>
      </c>
      <c r="B19" s="18">
        <v>0</v>
      </c>
      <c r="C19" s="27">
        <v>327320.53999999998</v>
      </c>
      <c r="D19" s="152"/>
      <c r="E19" s="100"/>
      <c r="F19" s="127">
        <f>F18-F17</f>
        <v>27.504390000001877</v>
      </c>
    </row>
    <row r="20" ht="15.75">
      <c r="A20" s="22" t="s">
        <v>13</v>
      </c>
      <c r="B20" s="18">
        <v>0</v>
      </c>
      <c r="C20" s="18">
        <v>324331.27000000002</v>
      </c>
      <c r="D20" s="152"/>
      <c r="E20" s="100"/>
      <c r="F20" s="101">
        <v>706.45690999999999</v>
      </c>
    </row>
    <row r="21" ht="15.75">
      <c r="A21" s="30" t="s">
        <v>17</v>
      </c>
      <c r="B21" s="29"/>
      <c r="C21" s="29"/>
      <c r="D21" s="155"/>
      <c r="E21" s="144"/>
      <c r="F21" s="17"/>
    </row>
    <row r="22" ht="15.75">
      <c r="A22" s="22" t="s">
        <v>9</v>
      </c>
      <c r="B22" s="18">
        <v>62490357</v>
      </c>
      <c r="C22" s="18">
        <v>62881022.130000003</v>
      </c>
      <c r="D22" s="152">
        <v>100.63</v>
      </c>
      <c r="E22" s="100">
        <v>102.36</v>
      </c>
      <c r="F22" s="101">
        <v>49737.63076</v>
      </c>
    </row>
    <row r="23" ht="15.75">
      <c r="A23" s="22" t="s">
        <v>15</v>
      </c>
      <c r="B23" s="18">
        <v>62490357</v>
      </c>
      <c r="C23" s="18">
        <v>63009167.509999998</v>
      </c>
      <c r="D23" s="152">
        <v>100.83</v>
      </c>
      <c r="E23" s="100">
        <v>102.52</v>
      </c>
      <c r="F23" s="101">
        <v>49899.798479999998</v>
      </c>
    </row>
    <row r="24" ht="15.75">
      <c r="A24" s="26" t="s">
        <v>11</v>
      </c>
      <c r="B24" s="18">
        <v>0</v>
      </c>
      <c r="C24" s="27">
        <v>128145.38</v>
      </c>
      <c r="D24" s="152">
        <v>0</v>
      </c>
      <c r="E24" s="100"/>
      <c r="F24" s="127">
        <f>F23-F22</f>
        <v>162.16771999999764</v>
      </c>
    </row>
    <row r="25" ht="15.75">
      <c r="A25" s="22" t="s">
        <v>18</v>
      </c>
      <c r="B25" s="18">
        <v>85000</v>
      </c>
      <c r="C25" s="18">
        <v>50754.110000000001</v>
      </c>
      <c r="D25" s="152">
        <v>59.710000000000001</v>
      </c>
      <c r="E25" s="100">
        <v>70.810000000000002</v>
      </c>
      <c r="F25" s="101">
        <v>158.36017000000001</v>
      </c>
    </row>
    <row r="26" ht="15.75">
      <c r="A26" s="16" t="s">
        <v>19</v>
      </c>
      <c r="B26" s="31"/>
      <c r="C26" s="31"/>
      <c r="D26" s="31"/>
      <c r="E26" s="156"/>
      <c r="F26" s="103"/>
    </row>
    <row r="27" ht="15.75">
      <c r="A27" s="22" t="s">
        <v>9</v>
      </c>
      <c r="B27" s="32">
        <v>56968040.719999999</v>
      </c>
      <c r="C27" s="32">
        <v>57140497.25</v>
      </c>
      <c r="D27" s="152">
        <v>100.3</v>
      </c>
      <c r="E27" s="100">
        <v>95.269999999999996</v>
      </c>
      <c r="F27" s="104">
        <v>45463.410940000002</v>
      </c>
    </row>
    <row r="28" ht="15.75">
      <c r="A28" s="22" t="s">
        <v>15</v>
      </c>
      <c r="B28" s="32">
        <v>56968040.719999999</v>
      </c>
      <c r="C28" s="32">
        <v>57164178.780000001</v>
      </c>
      <c r="D28" s="152">
        <v>100.34</v>
      </c>
      <c r="E28" s="100">
        <v>95.269999999999996</v>
      </c>
      <c r="F28" s="104">
        <v>45509.857530000001</v>
      </c>
    </row>
    <row r="29" ht="15.75">
      <c r="A29" s="26" t="s">
        <v>11</v>
      </c>
      <c r="B29" s="32">
        <v>0</v>
      </c>
      <c r="C29" s="105">
        <v>23681.529999999999</v>
      </c>
      <c r="D29" s="152"/>
      <c r="E29" s="100"/>
      <c r="F29" s="128">
        <f>F28-F27</f>
        <v>46.44658999999956</v>
      </c>
    </row>
    <row r="30" ht="15.75">
      <c r="A30" s="22" t="s">
        <v>18</v>
      </c>
      <c r="B30" s="18">
        <v>130000</v>
      </c>
      <c r="C30" s="18">
        <v>103408.7</v>
      </c>
      <c r="D30" s="152"/>
      <c r="E30" s="100"/>
      <c r="F30" s="101">
        <v>24.6326</v>
      </c>
    </row>
    <row r="31" ht="15.75">
      <c r="A31" s="16" t="s">
        <v>57</v>
      </c>
      <c r="B31" s="36"/>
      <c r="C31" s="36"/>
      <c r="D31" s="157"/>
      <c r="E31" s="158"/>
      <c r="F31" s="106"/>
    </row>
    <row r="32" ht="15.75">
      <c r="A32" s="22" t="s">
        <v>9</v>
      </c>
      <c r="B32" s="32">
        <v>79764994.909999996</v>
      </c>
      <c r="C32" s="18">
        <v>82197297.329999998</v>
      </c>
      <c r="D32" s="152">
        <v>103.05</v>
      </c>
      <c r="E32" s="100">
        <v>100.92</v>
      </c>
      <c r="F32" s="101">
        <v>65311.38622</v>
      </c>
    </row>
    <row r="33" ht="15.75">
      <c r="A33" s="22" t="s">
        <v>15</v>
      </c>
      <c r="B33" s="32">
        <v>79764994.909999996</v>
      </c>
      <c r="C33" s="18">
        <v>82240615.890000001</v>
      </c>
      <c r="D33" s="152">
        <v>103.09999999999999</v>
      </c>
      <c r="E33" s="100">
        <v>100.98</v>
      </c>
      <c r="F33" s="101">
        <v>65417.077360000003</v>
      </c>
    </row>
    <row r="34" ht="15.75">
      <c r="A34" s="26" t="s">
        <v>11</v>
      </c>
      <c r="B34" s="32">
        <v>0</v>
      </c>
      <c r="C34" s="105">
        <v>43318.559999999998</v>
      </c>
      <c r="D34" s="152"/>
      <c r="E34" s="100"/>
      <c r="F34" s="128">
        <f>F33-F32</f>
        <v>105.69114000000263</v>
      </c>
    </row>
    <row r="35" ht="15.75">
      <c r="A35" s="22" t="s">
        <v>18</v>
      </c>
      <c r="B35" s="18">
        <v>180000</v>
      </c>
      <c r="C35" s="18">
        <v>534045.39000000001</v>
      </c>
      <c r="D35" s="152">
        <v>296.69</v>
      </c>
      <c r="E35" s="100"/>
      <c r="F35" s="101">
        <v>258.29678000000001</v>
      </c>
    </row>
    <row r="36" ht="15.75">
      <c r="A36" s="39" t="s">
        <v>21</v>
      </c>
      <c r="B36" s="40"/>
      <c r="C36" s="40"/>
      <c r="D36" s="159"/>
      <c r="E36" s="160"/>
      <c r="F36" s="40"/>
    </row>
    <row r="37" ht="15.75">
      <c r="A37" s="42" t="s">
        <v>9</v>
      </c>
      <c r="B37" s="32">
        <v>66544986.68</v>
      </c>
      <c r="C37" s="18">
        <v>70383081.579999998</v>
      </c>
      <c r="D37" s="152">
        <v>105.77</v>
      </c>
      <c r="E37" s="100">
        <v>111.48999999999999</v>
      </c>
      <c r="F37" s="101">
        <v>45834.479440000003</v>
      </c>
    </row>
    <row r="38" ht="15.75">
      <c r="A38" s="42" t="s">
        <v>15</v>
      </c>
      <c r="B38" s="32">
        <v>66544986.68</v>
      </c>
      <c r="C38" s="18">
        <v>70373840.189999998</v>
      </c>
      <c r="D38" s="152">
        <v>105.75</v>
      </c>
      <c r="E38" s="100">
        <v>111.05</v>
      </c>
      <c r="F38" s="101">
        <v>46014.250939999998</v>
      </c>
    </row>
    <row r="39" ht="15.75">
      <c r="A39" s="43" t="s">
        <v>11</v>
      </c>
      <c r="B39" s="32">
        <v>0</v>
      </c>
      <c r="C39" s="27">
        <v>-9241.3899999999994</v>
      </c>
      <c r="D39" s="152">
        <v>0</v>
      </c>
      <c r="E39" s="100"/>
      <c r="F39" s="127">
        <f>F38-F37</f>
        <v>179.77149999999529</v>
      </c>
    </row>
    <row r="40" ht="15.75">
      <c r="A40" s="42" t="s">
        <v>18</v>
      </c>
      <c r="B40" s="18">
        <v>140000</v>
      </c>
      <c r="C40" s="18">
        <v>142134.64000000001</v>
      </c>
      <c r="D40" s="152">
        <v>101.52</v>
      </c>
      <c r="E40" s="100">
        <v>271.95999999999998</v>
      </c>
      <c r="F40" s="101">
        <v>70.836190000000002</v>
      </c>
    </row>
    <row r="41" ht="15.75">
      <c r="A41" s="16" t="s">
        <v>22</v>
      </c>
      <c r="B41" s="129"/>
      <c r="C41" s="107"/>
      <c r="D41" s="161"/>
      <c r="E41" s="162"/>
      <c r="F41" s="106"/>
    </row>
    <row r="42" ht="15.75">
      <c r="A42" s="22" t="s">
        <v>9</v>
      </c>
      <c r="B42" s="32">
        <v>36407144</v>
      </c>
      <c r="C42" s="18">
        <v>36211234.219999999</v>
      </c>
      <c r="D42" s="152">
        <v>99.459999999999994</v>
      </c>
      <c r="E42" s="100"/>
      <c r="F42" s="101">
        <v>29796.743149999998</v>
      </c>
    </row>
    <row r="43" ht="15.75">
      <c r="A43" s="22" t="s">
        <v>15</v>
      </c>
      <c r="B43" s="32">
        <v>36407144</v>
      </c>
      <c r="C43" s="18">
        <v>36260718.109999999</v>
      </c>
      <c r="D43" s="152">
        <v>99.599999999999994</v>
      </c>
      <c r="E43" s="100"/>
      <c r="F43" s="101">
        <v>29849.908070000001</v>
      </c>
    </row>
    <row r="44" ht="15.75">
      <c r="A44" s="26" t="s">
        <v>11</v>
      </c>
      <c r="B44" s="18">
        <v>0</v>
      </c>
      <c r="C44" s="27">
        <v>49483.889999999999</v>
      </c>
      <c r="D44" s="152">
        <v>0</v>
      </c>
      <c r="E44" s="100"/>
      <c r="F44" s="127">
        <f>F43-F42</f>
        <v>53.164920000002894</v>
      </c>
    </row>
    <row r="45" ht="16.5">
      <c r="A45" s="22" t="s">
        <v>18</v>
      </c>
      <c r="B45" s="18">
        <v>160000</v>
      </c>
      <c r="C45" s="18">
        <v>146852.38</v>
      </c>
      <c r="D45" s="152"/>
      <c r="E45" s="100"/>
      <c r="F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39" t="s">
        <v>38</v>
      </c>
      <c r="E46" s="140" t="s">
        <v>39</v>
      </c>
      <c r="F46" s="101"/>
    </row>
    <row r="47" ht="15.75">
      <c r="A47" s="122" t="s">
        <v>6</v>
      </c>
      <c r="B47" s="141">
        <v>2022</v>
      </c>
      <c r="C47" s="141">
        <v>2022</v>
      </c>
      <c r="D47" s="141" t="s">
        <v>40</v>
      </c>
      <c r="E47" s="142" t="s">
        <v>61</v>
      </c>
      <c r="F47" s="101"/>
    </row>
    <row r="48" ht="16.5">
      <c r="A48" s="12"/>
      <c r="B48" s="13" t="s">
        <v>7</v>
      </c>
      <c r="C48" s="13" t="s">
        <v>7</v>
      </c>
      <c r="D48" s="163"/>
      <c r="E48" s="143"/>
      <c r="F48" s="101"/>
    </row>
    <row r="49" ht="15.75">
      <c r="A49" s="16" t="s">
        <v>23</v>
      </c>
      <c r="B49" s="17"/>
      <c r="C49" s="17"/>
      <c r="D49" s="19"/>
      <c r="E49" s="99"/>
      <c r="F49" s="17"/>
    </row>
    <row r="50" ht="15.75">
      <c r="A50" s="22" t="s">
        <v>9</v>
      </c>
      <c r="B50" s="32">
        <v>22467000</v>
      </c>
      <c r="C50" s="18">
        <v>21989672.030000001</v>
      </c>
      <c r="D50" s="152">
        <v>97.879999999999995</v>
      </c>
      <c r="E50" s="100">
        <v>100.45999999999999</v>
      </c>
      <c r="F50" s="101">
        <v>16345.164839999999</v>
      </c>
    </row>
    <row r="51" ht="15.75">
      <c r="A51" s="22" t="s">
        <v>15</v>
      </c>
      <c r="B51" s="32">
        <v>22467000</v>
      </c>
      <c r="C51" s="18">
        <v>22006961.129999999</v>
      </c>
      <c r="D51" s="152">
        <v>97.950000000000003</v>
      </c>
      <c r="E51" s="100">
        <v>100.3</v>
      </c>
      <c r="F51" s="101">
        <v>16404.193940000001</v>
      </c>
    </row>
    <row r="52" ht="15.75">
      <c r="A52" s="26" t="s">
        <v>11</v>
      </c>
      <c r="B52" s="32">
        <v>0</v>
      </c>
      <c r="C52" s="27">
        <v>17289.099999999999</v>
      </c>
      <c r="D52" s="152"/>
      <c r="E52" s="100">
        <v>33.229999999999997</v>
      </c>
      <c r="F52" s="127">
        <f>F51-F50</f>
        <v>59.029100000001563</v>
      </c>
    </row>
    <row r="53" ht="15.75">
      <c r="A53" s="22" t="s">
        <v>18</v>
      </c>
      <c r="B53" s="18">
        <v>60000</v>
      </c>
      <c r="C53" s="18">
        <v>76018</v>
      </c>
      <c r="D53" s="152">
        <v>126.7</v>
      </c>
      <c r="E53" s="100">
        <v>115.2</v>
      </c>
      <c r="F53" s="101">
        <v>62.417789999999997</v>
      </c>
    </row>
    <row r="54" ht="15.75">
      <c r="A54" s="16" t="s">
        <v>24</v>
      </c>
      <c r="B54" s="29"/>
      <c r="C54" s="29"/>
      <c r="D54" s="155"/>
      <c r="E54" s="144"/>
      <c r="F54" s="17"/>
    </row>
    <row r="55" ht="15.75">
      <c r="A55" s="22" t="s">
        <v>9</v>
      </c>
      <c r="B55" s="32">
        <v>20713029.760000002</v>
      </c>
      <c r="C55" s="18">
        <v>21022327.219999999</v>
      </c>
      <c r="D55" s="152">
        <v>101.48999999999999</v>
      </c>
      <c r="E55" s="100">
        <v>101.86</v>
      </c>
      <c r="F55" s="101">
        <v>15858.434520000001</v>
      </c>
    </row>
    <row r="56" ht="15.75">
      <c r="A56" s="22" t="s">
        <v>15</v>
      </c>
      <c r="B56" s="32">
        <v>20713029.760000002</v>
      </c>
      <c r="C56" s="18">
        <v>21022780.359999999</v>
      </c>
      <c r="D56" s="152">
        <v>101.5</v>
      </c>
      <c r="E56" s="100">
        <v>101.86</v>
      </c>
      <c r="F56" s="101">
        <v>15935.33814</v>
      </c>
    </row>
    <row r="57" ht="15.75">
      <c r="A57" s="26" t="s">
        <v>11</v>
      </c>
      <c r="B57" s="32">
        <v>0</v>
      </c>
      <c r="C57" s="27">
        <v>453.13999999999999</v>
      </c>
      <c r="D57" s="152"/>
      <c r="E57" s="100">
        <v>55.689999999999998</v>
      </c>
      <c r="F57" s="127">
        <f>F56-F55</f>
        <v>76.903619999999137</v>
      </c>
    </row>
    <row r="58" ht="15.75">
      <c r="A58" s="22" t="s">
        <v>18</v>
      </c>
      <c r="B58" s="18">
        <v>15536</v>
      </c>
      <c r="C58" s="18">
        <v>15535</v>
      </c>
      <c r="D58" s="152">
        <v>1</v>
      </c>
      <c r="E58" s="100">
        <v>99.989999999999995</v>
      </c>
      <c r="F58" s="101">
        <v>11.44739</v>
      </c>
    </row>
    <row r="59" ht="15.75">
      <c r="A59" s="57" t="s">
        <v>25</v>
      </c>
      <c r="B59" s="29"/>
      <c r="C59" s="58"/>
      <c r="D59" s="54"/>
      <c r="E59" s="146"/>
      <c r="F59" s="52"/>
    </row>
    <row r="60" ht="15.75">
      <c r="A60" s="60" t="s">
        <v>9</v>
      </c>
      <c r="B60" s="61">
        <v>18939047.129999999</v>
      </c>
      <c r="C60" s="28">
        <v>18940005.18</v>
      </c>
      <c r="D60" s="164">
        <v>100.01000000000001</v>
      </c>
      <c r="E60" s="148">
        <v>125.33</v>
      </c>
      <c r="F60" s="119">
        <v>12901.336600000001</v>
      </c>
    </row>
    <row r="61" ht="15.75">
      <c r="A61" s="60" t="s">
        <v>15</v>
      </c>
      <c r="B61" s="61">
        <v>18939047.129999999</v>
      </c>
      <c r="C61" s="28">
        <v>18947801.43</v>
      </c>
      <c r="D61" s="164">
        <v>100.05</v>
      </c>
      <c r="E61" s="148">
        <v>125.27</v>
      </c>
      <c r="F61" s="119">
        <v>12905.188200000001</v>
      </c>
    </row>
    <row r="62" ht="15.75">
      <c r="A62" s="63" t="s">
        <v>11</v>
      </c>
      <c r="B62" s="61">
        <v>0</v>
      </c>
      <c r="C62" s="64">
        <v>7796.25</v>
      </c>
      <c r="D62" s="164"/>
      <c r="E62" s="148">
        <v>58.490000000000002</v>
      </c>
      <c r="F62" s="131">
        <f>F61-F60</f>
        <v>3.8515999999999622</v>
      </c>
    </row>
    <row r="63" ht="16.5">
      <c r="A63" s="65" t="s">
        <v>18</v>
      </c>
      <c r="B63" s="66">
        <v>40000</v>
      </c>
      <c r="C63" s="67">
        <v>83841.399999999994</v>
      </c>
      <c r="D63" s="165">
        <v>209.59999999999999</v>
      </c>
      <c r="E63" s="151">
        <v>165.25999999999999</v>
      </c>
      <c r="F63" s="70">
        <v>174.67877999999999</v>
      </c>
    </row>
    <row r="64" ht="15">
      <c r="A64" s="77" t="s">
        <v>62</v>
      </c>
      <c r="B64" s="78"/>
      <c r="C64" s="78"/>
      <c r="D64" s="78"/>
      <c r="E64" s="78"/>
      <c r="F64" s="78"/>
    </row>
    <row r="65" ht="15">
      <c r="A65" s="166">
        <v>45002</v>
      </c>
      <c r="B65" s="78"/>
      <c r="C65" s="78"/>
      <c r="D65" s="78"/>
      <c r="E65" s="78"/>
      <c r="F65" s="78"/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E55" activeCellId="0" sqref="E55"/>
    </sheetView>
  </sheetViews>
  <sheetFormatPr baseColWidth="8" defaultRowHeight="12.75" customHeight="1"/>
  <cols>
    <col customWidth="1" min="1" max="1" width="29.855499999999999"/>
    <col customWidth="1" min="2" max="2" width="12.5703"/>
    <col customWidth="1" min="3" max="3" width="14.2852"/>
    <col customWidth="1" min="4" max="4" width="6.4257799999999996"/>
    <col customWidth="1" min="5" max="5" width="15"/>
    <col customWidth="1" min="6" max="6" width="0.140625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63</v>
      </c>
      <c r="B2" s="86"/>
      <c r="C2" s="86"/>
      <c r="D2" s="86"/>
      <c r="E2" s="86"/>
      <c r="F2" s="3"/>
    </row>
    <row r="3" ht="15.75">
      <c r="A3" s="4" t="s">
        <v>1</v>
      </c>
      <c r="B3" s="89" t="s">
        <v>36</v>
      </c>
      <c r="C3" s="89" t="s">
        <v>52</v>
      </c>
      <c r="D3" s="89" t="s">
        <v>38</v>
      </c>
      <c r="E3" s="112" t="s">
        <v>39</v>
      </c>
      <c r="F3" s="3"/>
    </row>
    <row r="4" ht="15.75">
      <c r="A4" s="122" t="s">
        <v>6</v>
      </c>
      <c r="B4" s="93">
        <v>2021</v>
      </c>
      <c r="C4" s="93">
        <v>2021</v>
      </c>
      <c r="D4" s="93" t="s">
        <v>40</v>
      </c>
      <c r="E4" s="113" t="s">
        <v>64</v>
      </c>
      <c r="F4" s="124"/>
    </row>
    <row r="5" ht="16.5">
      <c r="A5" s="12"/>
      <c r="B5" s="13" t="s">
        <v>7</v>
      </c>
      <c r="C5" s="13" t="s">
        <v>7</v>
      </c>
      <c r="D5" s="13"/>
      <c r="E5" s="114"/>
      <c r="F5" s="124"/>
    </row>
    <row r="6" ht="15.75">
      <c r="A6" s="16" t="s">
        <v>8</v>
      </c>
      <c r="B6" s="17"/>
      <c r="C6" s="17"/>
      <c r="D6" s="19"/>
      <c r="E6" s="99"/>
      <c r="F6" s="126"/>
    </row>
    <row r="7" ht="15.75">
      <c r="A7" s="22" t="s">
        <v>9</v>
      </c>
      <c r="B7" s="18">
        <v>91073800</v>
      </c>
      <c r="C7" s="18">
        <v>91825100</v>
      </c>
      <c r="D7" s="152">
        <v>100.81999999999999</v>
      </c>
      <c r="E7" s="100">
        <v>1.0700000000000001</v>
      </c>
      <c r="F7" s="101">
        <v>1.0700000000000001</v>
      </c>
    </row>
    <row r="8" ht="15.75">
      <c r="A8" s="22" t="s">
        <v>10</v>
      </c>
      <c r="B8" s="18">
        <v>91073800</v>
      </c>
      <c r="C8" s="18">
        <v>92416510</v>
      </c>
      <c r="D8" s="152">
        <v>101.47</v>
      </c>
      <c r="E8" s="100">
        <v>1.0700000000000001</v>
      </c>
      <c r="F8" s="101">
        <v>79244.160000000003</v>
      </c>
    </row>
    <row r="9" ht="15.75">
      <c r="A9" s="26" t="s">
        <v>11</v>
      </c>
      <c r="B9" s="18">
        <v>0</v>
      </c>
      <c r="C9" s="27">
        <v>591412.45999999996</v>
      </c>
      <c r="D9" s="152"/>
      <c r="E9" s="100"/>
      <c r="F9" s="127">
        <f>F8-F7</f>
        <v>79243.089999999997</v>
      </c>
    </row>
    <row r="10" ht="15.75">
      <c r="A10" s="22" t="s">
        <v>13</v>
      </c>
      <c r="B10" s="18">
        <v>723260</v>
      </c>
      <c r="C10" s="18">
        <v>1643364.8700000001</v>
      </c>
      <c r="D10" s="152"/>
      <c r="E10" s="100"/>
      <c r="F10" s="101">
        <v>582.15999999999997</v>
      </c>
    </row>
    <row r="11" ht="15.75">
      <c r="A11" s="16" t="s">
        <v>14</v>
      </c>
      <c r="B11" s="102"/>
      <c r="C11" s="102"/>
      <c r="D11" s="153"/>
      <c r="E11" s="154"/>
      <c r="F11" s="126"/>
    </row>
    <row r="12" ht="15.75">
      <c r="A12" s="22" t="s">
        <v>9</v>
      </c>
      <c r="B12" s="18">
        <v>28617502.390000001</v>
      </c>
      <c r="C12" s="18">
        <v>23191245.07</v>
      </c>
      <c r="D12" s="152">
        <v>81.040000000000006</v>
      </c>
      <c r="E12" s="100">
        <v>158.44</v>
      </c>
      <c r="F12" s="101">
        <v>18774.205279999998</v>
      </c>
    </row>
    <row r="13" ht="15.75">
      <c r="A13" s="22" t="s">
        <v>15</v>
      </c>
      <c r="B13" s="18">
        <v>28617502.390000001</v>
      </c>
      <c r="C13" s="18">
        <v>23878025.09</v>
      </c>
      <c r="D13" s="152">
        <v>83.439999999999998</v>
      </c>
      <c r="E13" s="100">
        <v>163.13</v>
      </c>
      <c r="F13" s="101">
        <v>18483.04434</v>
      </c>
    </row>
    <row r="14" ht="15.75">
      <c r="A14" s="26" t="s">
        <v>11</v>
      </c>
      <c r="B14" s="18">
        <v>0</v>
      </c>
      <c r="C14" s="27">
        <v>686780.02000000002</v>
      </c>
      <c r="D14" s="152"/>
      <c r="E14" s="100"/>
      <c r="F14" s="127">
        <f>F13-F12</f>
        <v>-291.16093999999794</v>
      </c>
    </row>
    <row r="15" ht="15.75">
      <c r="A15" s="22" t="s">
        <v>13</v>
      </c>
      <c r="B15" s="18">
        <v>98000</v>
      </c>
      <c r="C15" s="18">
        <v>164272.16</v>
      </c>
      <c r="D15" s="152">
        <v>167.62</v>
      </c>
      <c r="E15" s="100">
        <v>71.549999999999997</v>
      </c>
      <c r="F15" s="101">
        <v>213.60997</v>
      </c>
    </row>
    <row r="16" ht="15.75">
      <c r="A16" s="16" t="s">
        <v>16</v>
      </c>
      <c r="B16" s="29"/>
      <c r="C16" s="29"/>
      <c r="D16" s="155"/>
      <c r="E16" s="144"/>
      <c r="F16" s="17"/>
    </row>
    <row r="17" ht="15.75">
      <c r="A17" s="22" t="s">
        <v>9</v>
      </c>
      <c r="B17" s="18">
        <v>36412368.630000003</v>
      </c>
      <c r="C17" s="18">
        <v>31285131.93</v>
      </c>
      <c r="D17" s="152">
        <v>85.920000000000002</v>
      </c>
      <c r="E17" s="100">
        <v>111.2</v>
      </c>
      <c r="F17" s="101">
        <v>34294.618770000001</v>
      </c>
    </row>
    <row r="18" ht="15.75">
      <c r="A18" s="22" t="s">
        <v>15</v>
      </c>
      <c r="B18" s="18">
        <v>36412368.630000003</v>
      </c>
      <c r="C18" s="18">
        <v>32098270.780000001</v>
      </c>
      <c r="D18" s="152"/>
      <c r="E18" s="100"/>
      <c r="F18" s="101">
        <v>34322.123160000003</v>
      </c>
    </row>
    <row r="19" ht="15.75">
      <c r="A19" s="26" t="s">
        <v>11</v>
      </c>
      <c r="B19" s="18">
        <v>0</v>
      </c>
      <c r="C19" s="27">
        <v>813138.84999999998</v>
      </c>
      <c r="D19" s="152"/>
      <c r="E19" s="100"/>
      <c r="F19" s="127">
        <f>F18-F17</f>
        <v>27.504390000001877</v>
      </c>
    </row>
    <row r="20" ht="15.75">
      <c r="A20" s="22" t="s">
        <v>13</v>
      </c>
      <c r="B20" s="18">
        <v>0</v>
      </c>
      <c r="C20" s="18">
        <v>365240.22999999998</v>
      </c>
      <c r="D20" s="152"/>
      <c r="E20" s="100"/>
      <c r="F20" s="101">
        <v>706.45690999999999</v>
      </c>
    </row>
    <row r="21" ht="15.75">
      <c r="A21" s="30" t="s">
        <v>17</v>
      </c>
      <c r="B21" s="29"/>
      <c r="C21" s="29"/>
      <c r="D21" s="155"/>
      <c r="E21" s="144"/>
      <c r="F21" s="17"/>
    </row>
    <row r="22" ht="15.75">
      <c r="A22" s="22" t="s">
        <v>9</v>
      </c>
      <c r="B22" s="18">
        <v>62231454.090000004</v>
      </c>
      <c r="C22" s="18">
        <v>63099716.649999999</v>
      </c>
      <c r="D22" s="152">
        <v>101.40000000000001</v>
      </c>
      <c r="E22" s="100">
        <v>108.3</v>
      </c>
      <c r="F22" s="101">
        <v>49737.63076</v>
      </c>
    </row>
    <row r="23" ht="15.75">
      <c r="A23" s="22" t="s">
        <v>15</v>
      </c>
      <c r="B23" s="18">
        <v>62231454.090000004</v>
      </c>
      <c r="C23" s="18">
        <v>63128686.240000002</v>
      </c>
      <c r="D23" s="152">
        <v>101.44</v>
      </c>
      <c r="E23" s="100">
        <v>108.05</v>
      </c>
      <c r="F23" s="101">
        <v>49899.798479999998</v>
      </c>
    </row>
    <row r="24" ht="15.75">
      <c r="A24" s="26" t="s">
        <v>11</v>
      </c>
      <c r="B24" s="18">
        <v>0</v>
      </c>
      <c r="C24" s="27">
        <v>28969.59</v>
      </c>
      <c r="D24" s="152"/>
      <c r="E24" s="100"/>
      <c r="F24" s="127">
        <f>F23-F22</f>
        <v>162.16771999999764</v>
      </c>
    </row>
    <row r="25" ht="15.75">
      <c r="A25" s="22" t="s">
        <v>18</v>
      </c>
      <c r="B25" s="18">
        <v>55000</v>
      </c>
      <c r="C25" s="18">
        <v>71674.330000000002</v>
      </c>
      <c r="D25" s="152">
        <v>130.31999999999999</v>
      </c>
      <c r="E25" s="100">
        <v>250.72</v>
      </c>
      <c r="F25" s="101">
        <v>158.36017000000001</v>
      </c>
    </row>
    <row r="26" ht="15.75">
      <c r="A26" s="16" t="s">
        <v>19</v>
      </c>
      <c r="B26" s="31"/>
      <c r="C26" s="31"/>
      <c r="D26" s="31"/>
      <c r="E26" s="156"/>
      <c r="F26" s="103"/>
    </row>
    <row r="27" ht="15.75">
      <c r="A27" s="22" t="s">
        <v>9</v>
      </c>
      <c r="B27" s="32">
        <v>59989154.649999999</v>
      </c>
      <c r="C27" s="32">
        <v>59975059.009999998</v>
      </c>
      <c r="D27" s="152">
        <v>99.980000000000004</v>
      </c>
      <c r="E27" s="100">
        <v>123.90000000000001</v>
      </c>
      <c r="F27" s="104">
        <v>45463.410940000002</v>
      </c>
    </row>
    <row r="28" ht="15.75">
      <c r="A28" s="22" t="s">
        <v>15</v>
      </c>
      <c r="B28" s="32">
        <v>59989154.649999999</v>
      </c>
      <c r="C28" s="32">
        <v>60005137.200000003</v>
      </c>
      <c r="D28" s="152">
        <v>100.03</v>
      </c>
      <c r="E28" s="100">
        <v>123.86</v>
      </c>
      <c r="F28" s="104">
        <v>45509.857530000001</v>
      </c>
    </row>
    <row r="29" ht="15.75">
      <c r="A29" s="26" t="s">
        <v>11</v>
      </c>
      <c r="B29" s="32">
        <v>0</v>
      </c>
      <c r="C29" s="105">
        <v>30078.189999999999</v>
      </c>
      <c r="D29" s="152"/>
      <c r="E29" s="100"/>
      <c r="F29" s="128">
        <f>F28-F27</f>
        <v>46.44658999999956</v>
      </c>
    </row>
    <row r="30" ht="15.75">
      <c r="A30" s="22" t="s">
        <v>18</v>
      </c>
      <c r="B30" s="18">
        <v>75000</v>
      </c>
      <c r="C30" s="18">
        <v>48503.900000000001</v>
      </c>
      <c r="D30" s="152"/>
      <c r="E30" s="100"/>
      <c r="F30" s="101">
        <v>24.6326</v>
      </c>
    </row>
    <row r="31" ht="15.75">
      <c r="A31" s="16" t="s">
        <v>57</v>
      </c>
      <c r="B31" s="36"/>
      <c r="C31" s="36"/>
      <c r="D31" s="157"/>
      <c r="E31" s="158"/>
      <c r="F31" s="106"/>
    </row>
    <row r="32" ht="15.75">
      <c r="A32" s="22" t="s">
        <v>9</v>
      </c>
      <c r="B32" s="32">
        <v>77109859</v>
      </c>
      <c r="C32" s="18">
        <v>81444235.25</v>
      </c>
      <c r="D32" s="152"/>
      <c r="E32" s="100"/>
      <c r="F32" s="101">
        <v>65311.38622</v>
      </c>
    </row>
    <row r="33" ht="15.75">
      <c r="A33" s="22" t="s">
        <v>15</v>
      </c>
      <c r="B33" s="32">
        <v>77109859</v>
      </c>
      <c r="C33" s="18">
        <v>81445716.640000001</v>
      </c>
      <c r="D33" s="152">
        <v>105.62</v>
      </c>
      <c r="E33" s="100">
        <v>119.56</v>
      </c>
      <c r="F33" s="101">
        <v>65417.077360000003</v>
      </c>
    </row>
    <row r="34" ht="15.75">
      <c r="A34" s="26" t="s">
        <v>11</v>
      </c>
      <c r="B34" s="32">
        <v>0</v>
      </c>
      <c r="C34" s="105">
        <v>1481.3900000000001</v>
      </c>
      <c r="D34" s="152"/>
      <c r="E34" s="100"/>
      <c r="F34" s="128">
        <f>F33-F32</f>
        <v>105.69114000000263</v>
      </c>
    </row>
    <row r="35" ht="15.75">
      <c r="A35" s="22" t="s">
        <v>18</v>
      </c>
      <c r="B35" s="18">
        <v>180000</v>
      </c>
      <c r="C35" s="18">
        <v>19333.669999999998</v>
      </c>
      <c r="D35" s="152">
        <v>10.74</v>
      </c>
      <c r="E35" s="100"/>
      <c r="F35" s="101">
        <v>258.29678000000001</v>
      </c>
    </row>
    <row r="36" ht="15.75">
      <c r="A36" s="39" t="s">
        <v>21</v>
      </c>
      <c r="B36" s="40"/>
      <c r="C36" s="40"/>
      <c r="D36" s="159"/>
      <c r="E36" s="160"/>
      <c r="F36" s="40"/>
    </row>
    <row r="37" ht="15.75">
      <c r="A37" s="42" t="s">
        <v>9</v>
      </c>
      <c r="B37" s="32">
        <v>60999301</v>
      </c>
      <c r="C37" s="18">
        <v>63131530.240000002</v>
      </c>
      <c r="D37" s="152">
        <v>103.5</v>
      </c>
      <c r="E37" s="100">
        <v>99.879999999999995</v>
      </c>
      <c r="F37" s="101">
        <v>45834.479440000003</v>
      </c>
    </row>
    <row r="38" ht="15.75">
      <c r="A38" s="42" t="s">
        <v>15</v>
      </c>
      <c r="B38" s="32">
        <v>60999301</v>
      </c>
      <c r="C38" s="18">
        <v>63371926.5</v>
      </c>
      <c r="D38" s="152">
        <v>103.89</v>
      </c>
      <c r="E38" s="100">
        <v>100.06</v>
      </c>
      <c r="F38" s="101">
        <v>46014.250939999998</v>
      </c>
    </row>
    <row r="39" ht="15.75">
      <c r="A39" s="43" t="s">
        <v>11</v>
      </c>
      <c r="B39" s="32">
        <v>0</v>
      </c>
      <c r="C39" s="27">
        <v>240396.26000000001</v>
      </c>
      <c r="D39" s="152"/>
      <c r="E39" s="100"/>
      <c r="F39" s="127">
        <f>F38-F37</f>
        <v>179.77149999999529</v>
      </c>
    </row>
    <row r="40" ht="15.75">
      <c r="A40" s="42" t="s">
        <v>18</v>
      </c>
      <c r="B40" s="18">
        <v>80000</v>
      </c>
      <c r="C40" s="18">
        <v>52263.360000000001</v>
      </c>
      <c r="D40" s="152">
        <v>65.329999999999998</v>
      </c>
      <c r="E40" s="100">
        <v>79.969999999999999</v>
      </c>
      <c r="F40" s="101">
        <v>70.836190000000002</v>
      </c>
    </row>
    <row r="41" ht="15.75">
      <c r="A41" s="16" t="s">
        <v>22</v>
      </c>
      <c r="B41" s="129"/>
      <c r="C41" s="107"/>
      <c r="D41" s="161"/>
      <c r="E41" s="162"/>
      <c r="F41" s="106"/>
    </row>
    <row r="42" ht="15.75">
      <c r="A42" s="22" t="s">
        <v>9</v>
      </c>
      <c r="B42" s="32">
        <v>33931211</v>
      </c>
      <c r="C42" s="18">
        <v>33366849.329999998</v>
      </c>
      <c r="D42" s="152">
        <v>98.340000000000003</v>
      </c>
      <c r="E42" s="100">
        <v>107.11</v>
      </c>
      <c r="F42" s="101">
        <v>29796.743149999998</v>
      </c>
    </row>
    <row r="43" ht="15.75">
      <c r="A43" s="22" t="s">
        <v>15</v>
      </c>
      <c r="B43" s="32">
        <v>33931211</v>
      </c>
      <c r="C43" s="18">
        <v>33390915.66</v>
      </c>
      <c r="D43" s="152">
        <v>98.409999999999997</v>
      </c>
      <c r="E43" s="100">
        <v>107.03</v>
      </c>
      <c r="F43" s="101">
        <v>29849.908070000001</v>
      </c>
    </row>
    <row r="44" ht="15.75">
      <c r="A44" s="26" t="s">
        <v>11</v>
      </c>
      <c r="B44" s="18">
        <v>0</v>
      </c>
      <c r="C44" s="27">
        <v>24066.330000000002</v>
      </c>
      <c r="D44" s="152"/>
      <c r="E44" s="100"/>
      <c r="F44" s="127">
        <f>F43-F42</f>
        <v>53.164920000002894</v>
      </c>
    </row>
    <row r="45" ht="16.5">
      <c r="A45" s="22" t="s">
        <v>18</v>
      </c>
      <c r="B45" s="18">
        <v>160000</v>
      </c>
      <c r="C45" s="18">
        <v>150857.39999999999</v>
      </c>
      <c r="D45" s="152"/>
      <c r="E45" s="100"/>
      <c r="F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39" t="s">
        <v>38</v>
      </c>
      <c r="E46" s="140" t="s">
        <v>39</v>
      </c>
      <c r="F46" s="101"/>
    </row>
    <row r="47" ht="15.75">
      <c r="A47" s="122" t="s">
        <v>6</v>
      </c>
      <c r="B47" s="141">
        <v>2021</v>
      </c>
      <c r="C47" s="141">
        <v>2021</v>
      </c>
      <c r="D47" s="141" t="s">
        <v>40</v>
      </c>
      <c r="E47" s="142" t="s">
        <v>64</v>
      </c>
      <c r="F47" s="101"/>
    </row>
    <row r="48" ht="16.5">
      <c r="A48" s="12"/>
      <c r="B48" s="13" t="s">
        <v>7</v>
      </c>
      <c r="C48" s="13" t="s">
        <v>7</v>
      </c>
      <c r="D48" s="163"/>
      <c r="E48" s="143"/>
      <c r="F48" s="101"/>
    </row>
    <row r="49" ht="15.75">
      <c r="A49" s="16" t="s">
        <v>23</v>
      </c>
      <c r="B49" s="17"/>
      <c r="C49" s="17"/>
      <c r="D49" s="19"/>
      <c r="E49" s="99"/>
      <c r="F49" s="17"/>
    </row>
    <row r="50" ht="15.75">
      <c r="A50" s="22" t="s">
        <v>9</v>
      </c>
      <c r="B50" s="32">
        <v>22109000</v>
      </c>
      <c r="C50" s="18">
        <v>21889061.710000001</v>
      </c>
      <c r="D50" s="152">
        <v>99.010000000000005</v>
      </c>
      <c r="E50" s="100">
        <v>106.48</v>
      </c>
      <c r="F50" s="101">
        <v>16345.164839999999</v>
      </c>
    </row>
    <row r="51" ht="15.75">
      <c r="A51" s="22" t="s">
        <v>15</v>
      </c>
      <c r="B51" s="32">
        <v>22109000</v>
      </c>
      <c r="C51" s="18">
        <v>21941083.579999998</v>
      </c>
      <c r="D51" s="152">
        <v>99.239999999999995</v>
      </c>
      <c r="E51" s="100">
        <v>106.48999999999999</v>
      </c>
      <c r="F51" s="101">
        <v>16404.193940000001</v>
      </c>
    </row>
    <row r="52" ht="15.75">
      <c r="A52" s="26" t="s">
        <v>11</v>
      </c>
      <c r="B52" s="32">
        <v>0</v>
      </c>
      <c r="C52" s="27">
        <v>52021.870000000003</v>
      </c>
      <c r="D52" s="152"/>
      <c r="E52" s="100"/>
      <c r="F52" s="127">
        <f>F51-F50</f>
        <v>59.029100000001563</v>
      </c>
    </row>
    <row r="53" ht="15.75">
      <c r="A53" s="22" t="s">
        <v>18</v>
      </c>
      <c r="B53" s="18">
        <v>45000</v>
      </c>
      <c r="C53" s="18">
        <v>65988.800000000003</v>
      </c>
      <c r="D53" s="152">
        <v>146.63999999999999</v>
      </c>
      <c r="E53" s="100">
        <v>102.01000000000001</v>
      </c>
      <c r="F53" s="101">
        <v>62.417789999999997</v>
      </c>
    </row>
    <row r="54" ht="15.75">
      <c r="A54" s="16" t="s">
        <v>24</v>
      </c>
      <c r="B54" s="29"/>
      <c r="C54" s="29"/>
      <c r="D54" s="155"/>
      <c r="E54" s="144"/>
      <c r="F54" s="17"/>
    </row>
    <row r="55" ht="15.75">
      <c r="A55" s="22" t="s">
        <v>9</v>
      </c>
      <c r="B55" s="32">
        <v>20612833.289999999</v>
      </c>
      <c r="C55" s="18">
        <v>20638528.109999999</v>
      </c>
      <c r="D55" s="152">
        <v>100.12</v>
      </c>
      <c r="E55" s="100">
        <v>114.97</v>
      </c>
      <c r="F55" s="101">
        <v>15858.434520000001</v>
      </c>
    </row>
    <row r="56" ht="15.75">
      <c r="A56" s="22" t="s">
        <v>15</v>
      </c>
      <c r="B56" s="32">
        <v>20612833.289999999</v>
      </c>
      <c r="C56" s="18">
        <v>20639341.73</v>
      </c>
      <c r="D56" s="152">
        <v>100.13</v>
      </c>
      <c r="E56" s="100">
        <v>114.98</v>
      </c>
      <c r="F56" s="101">
        <v>15935.33814</v>
      </c>
    </row>
    <row r="57" ht="15.75">
      <c r="A57" s="26" t="s">
        <v>11</v>
      </c>
      <c r="B57" s="32">
        <v>0</v>
      </c>
      <c r="C57" s="27">
        <v>813.62</v>
      </c>
      <c r="D57" s="152"/>
      <c r="E57" s="100"/>
      <c r="F57" s="127">
        <f>F56-F55</f>
        <v>76.903619999999137</v>
      </c>
    </row>
    <row r="58" ht="15.75">
      <c r="A58" s="22" t="s">
        <v>18</v>
      </c>
      <c r="B58" s="18">
        <v>15536</v>
      </c>
      <c r="C58" s="18">
        <v>14563.559999999999</v>
      </c>
      <c r="D58" s="152">
        <v>93.739999999999995</v>
      </c>
      <c r="E58" s="100">
        <v>95.040000000000006</v>
      </c>
      <c r="F58" s="101">
        <v>11.44739</v>
      </c>
    </row>
    <row r="59" ht="15.75">
      <c r="A59" s="57" t="s">
        <v>25</v>
      </c>
      <c r="B59" s="29"/>
      <c r="C59" s="58"/>
      <c r="D59" s="54"/>
      <c r="E59" s="146"/>
      <c r="F59" s="52"/>
    </row>
    <row r="60" ht="15.75">
      <c r="A60" s="60" t="s">
        <v>9</v>
      </c>
      <c r="B60" s="61">
        <v>15224076.74</v>
      </c>
      <c r="C60" s="28">
        <v>15112498.73</v>
      </c>
      <c r="D60" s="164">
        <v>99.269999999999996</v>
      </c>
      <c r="E60" s="148">
        <v>119.31999999999999</v>
      </c>
      <c r="F60" s="119">
        <v>12901.336600000001</v>
      </c>
    </row>
    <row r="61" ht="15.75">
      <c r="A61" s="60" t="s">
        <v>15</v>
      </c>
      <c r="B61" s="61">
        <v>15224076.74</v>
      </c>
      <c r="C61" s="28">
        <v>15125827.539999999</v>
      </c>
      <c r="D61" s="164">
        <v>99.349999999999994</v>
      </c>
      <c r="E61" s="148">
        <v>118.56999999999999</v>
      </c>
      <c r="F61" s="119">
        <v>12905.188200000001</v>
      </c>
    </row>
    <row r="62" ht="15.75">
      <c r="A62" s="63" t="s">
        <v>11</v>
      </c>
      <c r="B62" s="61">
        <v>0</v>
      </c>
      <c r="C62" s="64">
        <v>13328.809999999999</v>
      </c>
      <c r="D62" s="164"/>
      <c r="E62" s="148"/>
      <c r="F62" s="131">
        <f>F61-F60</f>
        <v>3.8515999999999622</v>
      </c>
    </row>
    <row r="63" ht="16.5">
      <c r="A63" s="65" t="s">
        <v>18</v>
      </c>
      <c r="B63" s="66">
        <v>60000</v>
      </c>
      <c r="C63" s="67">
        <v>50732.040000000001</v>
      </c>
      <c r="D63" s="165">
        <v>84.549999999999997</v>
      </c>
      <c r="E63" s="151">
        <v>62.759999999999998</v>
      </c>
      <c r="F63" s="70">
        <v>174.67877999999999</v>
      </c>
    </row>
    <row r="64" ht="15">
      <c r="A64" s="77" t="s">
        <v>62</v>
      </c>
      <c r="B64" s="78"/>
      <c r="C64" s="78"/>
      <c r="D64" s="78"/>
      <c r="E64" s="78"/>
      <c r="F64" s="78"/>
    </row>
    <row r="65" ht="15">
      <c r="A65" s="166">
        <v>44635</v>
      </c>
      <c r="B65" s="78"/>
      <c r="C65" s="78"/>
      <c r="D65" s="78"/>
      <c r="E65" s="78"/>
      <c r="F65" s="78"/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34" zoomScale="100" workbookViewId="0">
      <selection activeCell="K29" activeCellId="0" sqref="K29"/>
    </sheetView>
  </sheetViews>
  <sheetFormatPr baseColWidth="8" defaultRowHeight="12.75" customHeight="1"/>
  <cols>
    <col customWidth="1" min="1" max="1" width="29.855499999999999"/>
    <col customWidth="1" min="2" max="2" width="12.5703"/>
    <col customWidth="1" min="3" max="3" width="14.2852"/>
    <col customWidth="1" min="4" max="4" width="6.4257799999999996"/>
    <col customWidth="1" min="5" max="5" width="15"/>
    <col customWidth="1" min="6" max="6" width="0.140625"/>
  </cols>
  <sheetData>
    <row r="1" ht="20.25">
      <c r="A1" s="82" t="s">
        <v>28</v>
      </c>
      <c r="B1" s="85"/>
      <c r="C1" s="85"/>
      <c r="D1" s="85"/>
      <c r="E1" s="85"/>
      <c r="F1" s="3"/>
    </row>
    <row r="2" ht="21">
      <c r="A2" s="82" t="s">
        <v>65</v>
      </c>
      <c r="B2" s="86"/>
      <c r="C2" s="86"/>
      <c r="D2" s="86"/>
      <c r="E2" s="86"/>
      <c r="F2" s="3"/>
    </row>
    <row r="3" ht="15.75">
      <c r="A3" s="4" t="s">
        <v>1</v>
      </c>
      <c r="B3" s="89" t="s">
        <v>36</v>
      </c>
      <c r="C3" s="89" t="s">
        <v>52</v>
      </c>
      <c r="D3" s="89" t="s">
        <v>38</v>
      </c>
      <c r="E3" s="112" t="s">
        <v>39</v>
      </c>
      <c r="F3" s="3"/>
    </row>
    <row r="4" ht="15.75">
      <c r="A4" s="122" t="s">
        <v>6</v>
      </c>
      <c r="B4" s="93">
        <v>2020</v>
      </c>
      <c r="C4" s="93">
        <v>2020</v>
      </c>
      <c r="D4" s="93" t="s">
        <v>40</v>
      </c>
      <c r="E4" s="113" t="s">
        <v>66</v>
      </c>
      <c r="F4" s="124"/>
    </row>
    <row r="5" ht="16.5">
      <c r="A5" s="12"/>
      <c r="B5" s="13" t="s">
        <v>7</v>
      </c>
      <c r="C5" s="13" t="s">
        <v>7</v>
      </c>
      <c r="D5" s="13"/>
      <c r="E5" s="114"/>
      <c r="F5" s="124"/>
    </row>
    <row r="6" ht="15.75">
      <c r="A6" s="16" t="s">
        <v>8</v>
      </c>
      <c r="B6" s="17"/>
      <c r="C6" s="17"/>
      <c r="D6" s="19"/>
      <c r="E6" s="99"/>
      <c r="F6" s="126"/>
    </row>
    <row r="7" ht="15.75">
      <c r="A7" s="22" t="s">
        <v>9</v>
      </c>
      <c r="B7" s="18">
        <v>82598000.939999998</v>
      </c>
      <c r="C7" s="18">
        <v>85728000.140000001</v>
      </c>
      <c r="D7" s="152">
        <v>103.79000000000001</v>
      </c>
      <c r="E7" s="100">
        <v>1.05</v>
      </c>
      <c r="F7" s="101">
        <v>80448.089999999997</v>
      </c>
    </row>
    <row r="8" ht="15.75">
      <c r="A8" s="22" t="s">
        <v>10</v>
      </c>
      <c r="B8" s="18">
        <v>82598000.939999998</v>
      </c>
      <c r="C8" s="18">
        <v>85982000.930000007</v>
      </c>
      <c r="D8" s="152">
        <v>104.09999999999999</v>
      </c>
      <c r="E8" s="100">
        <v>1.04</v>
      </c>
      <c r="F8" s="101">
        <v>79244.160000000003</v>
      </c>
    </row>
    <row r="9" ht="15.75">
      <c r="A9" s="26" t="s">
        <v>11</v>
      </c>
      <c r="B9" s="18">
        <v>0</v>
      </c>
      <c r="C9" s="27">
        <v>254784.70000000001</v>
      </c>
      <c r="D9" s="152"/>
      <c r="E9" s="100"/>
      <c r="F9" s="127">
        <f>F8-F7</f>
        <v>-1203.929999999993</v>
      </c>
    </row>
    <row r="10" ht="15.75">
      <c r="A10" s="22" t="s">
        <v>13</v>
      </c>
      <c r="B10" s="18">
        <v>614410</v>
      </c>
      <c r="C10" s="18">
        <v>1285531.22</v>
      </c>
      <c r="D10" s="152"/>
      <c r="E10" s="100"/>
      <c r="F10" s="101">
        <v>582.15999999999997</v>
      </c>
    </row>
    <row r="11" ht="15.75">
      <c r="A11" s="16" t="s">
        <v>14</v>
      </c>
      <c r="B11" s="102"/>
      <c r="C11" s="102"/>
      <c r="D11" s="153"/>
      <c r="E11" s="154"/>
      <c r="F11" s="126"/>
    </row>
    <row r="12" ht="15.75">
      <c r="A12" s="22" t="s">
        <v>9</v>
      </c>
      <c r="B12" s="18">
        <v>19492026.149999999</v>
      </c>
      <c r="C12" s="18">
        <v>14637490.76</v>
      </c>
      <c r="D12" s="152">
        <v>75.090000000000003</v>
      </c>
      <c r="E12" s="100">
        <v>82.340000000000003</v>
      </c>
      <c r="F12" s="101">
        <v>18774.205279999998</v>
      </c>
    </row>
    <row r="13" ht="15.75">
      <c r="A13" s="22" t="s">
        <v>15</v>
      </c>
      <c r="B13" s="18">
        <v>19492026.149999999</v>
      </c>
      <c r="C13" s="18">
        <v>14637490.76</v>
      </c>
      <c r="D13" s="152">
        <v>75.090000000000003</v>
      </c>
      <c r="E13" s="100">
        <v>79.5</v>
      </c>
      <c r="F13" s="101">
        <v>18483.04434</v>
      </c>
    </row>
    <row r="14" ht="15.75">
      <c r="A14" s="26" t="s">
        <v>11</v>
      </c>
      <c r="B14" s="18">
        <v>0</v>
      </c>
      <c r="C14" s="27">
        <v>0</v>
      </c>
      <c r="D14" s="152"/>
      <c r="E14" s="100"/>
      <c r="F14" s="127">
        <f>F13-F12</f>
        <v>-291.16093999999794</v>
      </c>
    </row>
    <row r="15" ht="15.75">
      <c r="A15" s="22" t="s">
        <v>13</v>
      </c>
      <c r="B15" s="18">
        <v>150000</v>
      </c>
      <c r="C15" s="18">
        <v>229577.59</v>
      </c>
      <c r="D15" s="152"/>
      <c r="E15" s="100"/>
      <c r="F15" s="101">
        <v>213.60997</v>
      </c>
    </row>
    <row r="16" ht="15.75">
      <c r="A16" s="16" t="s">
        <v>16</v>
      </c>
      <c r="B16" s="29"/>
      <c r="C16" s="29"/>
      <c r="D16" s="155"/>
      <c r="E16" s="144"/>
      <c r="F16" s="17"/>
    </row>
    <row r="17" ht="15.75">
      <c r="A17" s="22" t="s">
        <v>9</v>
      </c>
      <c r="B17" s="18">
        <v>32119633</v>
      </c>
      <c r="C17" s="18">
        <v>28133690.879999999</v>
      </c>
      <c r="D17" s="152">
        <v>87.590000000000003</v>
      </c>
      <c r="E17" s="100">
        <v>74.010000000000005</v>
      </c>
      <c r="F17" s="101">
        <v>34294.618770000001</v>
      </c>
    </row>
    <row r="18" ht="15.75">
      <c r="A18" s="22" t="s">
        <v>15</v>
      </c>
      <c r="B18" s="18">
        <v>32119633</v>
      </c>
      <c r="C18" s="18">
        <v>28488420.199999999</v>
      </c>
      <c r="D18" s="152">
        <v>88.689999999999998</v>
      </c>
      <c r="E18" s="100">
        <v>75.370000000000005</v>
      </c>
      <c r="F18" s="101">
        <v>34322.123160000003</v>
      </c>
    </row>
    <row r="19" ht="15.75">
      <c r="A19" s="26" t="s">
        <v>11</v>
      </c>
      <c r="B19" s="18">
        <v>0</v>
      </c>
      <c r="C19" s="27">
        <v>354729.32000000001</v>
      </c>
      <c r="D19" s="152"/>
      <c r="E19" s="100"/>
      <c r="F19" s="127">
        <f>F18-F17</f>
        <v>27.504390000001877</v>
      </c>
    </row>
    <row r="20" ht="15.75">
      <c r="A20" s="22" t="s">
        <v>13</v>
      </c>
      <c r="B20" s="18">
        <v>0</v>
      </c>
      <c r="C20" s="18">
        <v>20265.459999999999</v>
      </c>
      <c r="D20" s="152"/>
      <c r="E20" s="100"/>
      <c r="F20" s="101">
        <v>706.45690999999999</v>
      </c>
    </row>
    <row r="21" ht="15.75">
      <c r="A21" s="30" t="s">
        <v>17</v>
      </c>
      <c r="B21" s="29"/>
      <c r="C21" s="29"/>
      <c r="D21" s="155"/>
      <c r="E21" s="144"/>
      <c r="F21" s="17"/>
    </row>
    <row r="22" ht="15.75">
      <c r="A22" s="22" t="s">
        <v>9</v>
      </c>
      <c r="B22" s="18">
        <v>60128801.310000002</v>
      </c>
      <c r="C22" s="18">
        <v>58262428.450000003</v>
      </c>
      <c r="D22" s="152">
        <v>96.900000000000006</v>
      </c>
      <c r="E22" s="100">
        <v>107.68000000000001</v>
      </c>
      <c r="F22" s="101">
        <v>49737.63076</v>
      </c>
    </row>
    <row r="23" ht="15.75">
      <c r="A23" s="22" t="s">
        <v>15</v>
      </c>
      <c r="B23" s="18">
        <v>60128801.310000002</v>
      </c>
      <c r="C23" s="18">
        <v>58427665.799999997</v>
      </c>
      <c r="D23" s="152">
        <v>97.170000000000002</v>
      </c>
      <c r="E23" s="100">
        <v>107.45999999999999</v>
      </c>
      <c r="F23" s="101">
        <v>49899.798479999998</v>
      </c>
    </row>
    <row r="24" ht="15.75">
      <c r="A24" s="26" t="s">
        <v>11</v>
      </c>
      <c r="B24" s="18">
        <v>0</v>
      </c>
      <c r="C24" s="27">
        <v>165237.35000000001</v>
      </c>
      <c r="D24" s="152"/>
      <c r="E24" s="100"/>
      <c r="F24" s="127">
        <f>F23-F22</f>
        <v>162.16771999999764</v>
      </c>
    </row>
    <row r="25" ht="15.75">
      <c r="A25" s="22" t="s">
        <v>18</v>
      </c>
      <c r="B25" s="18">
        <v>85000</v>
      </c>
      <c r="C25" s="18">
        <v>28587.68</v>
      </c>
      <c r="D25" s="152">
        <v>33.630000000000003</v>
      </c>
      <c r="E25" s="100">
        <v>12.449999999999999</v>
      </c>
      <c r="F25" s="101">
        <v>158.36017000000001</v>
      </c>
    </row>
    <row r="26" ht="15.75">
      <c r="A26" s="16" t="s">
        <v>19</v>
      </c>
      <c r="B26" s="31"/>
      <c r="C26" s="31"/>
      <c r="D26" s="31"/>
      <c r="E26" s="156"/>
      <c r="F26" s="103"/>
    </row>
    <row r="27" ht="15.75">
      <c r="A27" s="22" t="s">
        <v>9</v>
      </c>
      <c r="B27" s="32">
        <v>48536078.420000002</v>
      </c>
      <c r="C27" s="32">
        <v>48405185.439999998</v>
      </c>
      <c r="D27" s="152">
        <v>99.730000000000004</v>
      </c>
      <c r="E27" s="100">
        <v>104.13</v>
      </c>
      <c r="F27" s="104">
        <v>45463.410940000002</v>
      </c>
    </row>
    <row r="28" ht="15.75">
      <c r="A28" s="22" t="s">
        <v>15</v>
      </c>
      <c r="B28" s="32">
        <v>48611078.420000002</v>
      </c>
      <c r="C28" s="32">
        <v>48445950.329999998</v>
      </c>
      <c r="D28" s="152">
        <v>99.659999999999997</v>
      </c>
      <c r="E28" s="100">
        <v>104.18000000000001</v>
      </c>
      <c r="F28" s="104">
        <v>45509.857530000001</v>
      </c>
    </row>
    <row r="29" ht="15.75">
      <c r="A29" s="26" t="s">
        <v>11</v>
      </c>
      <c r="B29" s="32">
        <v>75000</v>
      </c>
      <c r="C29" s="105">
        <v>40764.889999999999</v>
      </c>
      <c r="D29" s="152"/>
      <c r="E29" s="100"/>
      <c r="F29" s="128">
        <f>F28-F27</f>
        <v>46.44658999999956</v>
      </c>
    </row>
    <row r="30" ht="15.75">
      <c r="A30" s="22" t="s">
        <v>18</v>
      </c>
      <c r="B30" s="18">
        <v>75000</v>
      </c>
      <c r="C30" s="18">
        <v>76971.210000000006</v>
      </c>
      <c r="D30" s="152"/>
      <c r="E30" s="100"/>
      <c r="F30" s="101">
        <v>24.6326</v>
      </c>
    </row>
    <row r="31" ht="15.75">
      <c r="A31" s="16" t="s">
        <v>57</v>
      </c>
      <c r="B31" s="36"/>
      <c r="C31" s="36"/>
      <c r="D31" s="157"/>
      <c r="E31" s="158"/>
      <c r="F31" s="106"/>
    </row>
    <row r="32" ht="15.75">
      <c r="A32" s="22" t="s">
        <v>9</v>
      </c>
      <c r="B32" s="32">
        <v>71271875</v>
      </c>
      <c r="C32" s="18">
        <v>68076784.340000004</v>
      </c>
      <c r="D32" s="152">
        <v>95.519999999999996</v>
      </c>
      <c r="E32" s="100">
        <v>99.540000000000006</v>
      </c>
      <c r="F32" s="101">
        <v>65311.38622</v>
      </c>
    </row>
    <row r="33" ht="15.75">
      <c r="A33" s="22" t="s">
        <v>15</v>
      </c>
      <c r="B33" s="32">
        <v>71271875</v>
      </c>
      <c r="C33" s="18">
        <v>68123389.450000003</v>
      </c>
      <c r="D33" s="152">
        <v>95.579999999999998</v>
      </c>
      <c r="E33" s="100">
        <v>99.489999999999995</v>
      </c>
      <c r="F33" s="101">
        <v>65417.077360000003</v>
      </c>
    </row>
    <row r="34" ht="15.75">
      <c r="A34" s="26" t="s">
        <v>11</v>
      </c>
      <c r="B34" s="32">
        <v>0</v>
      </c>
      <c r="C34" s="105">
        <v>46605.110000000001</v>
      </c>
      <c r="D34" s="152"/>
      <c r="E34" s="100"/>
      <c r="F34" s="128">
        <f>F33-F32</f>
        <v>105.69114000000263</v>
      </c>
    </row>
    <row r="35" ht="15.75">
      <c r="A35" s="22" t="s">
        <v>18</v>
      </c>
      <c r="B35" s="18">
        <v>140000</v>
      </c>
      <c r="C35" s="18">
        <v>3221.0900000000001</v>
      </c>
      <c r="D35" s="152"/>
      <c r="E35" s="100"/>
      <c r="F35" s="101">
        <v>258.29678000000001</v>
      </c>
    </row>
    <row r="36" ht="15.75">
      <c r="A36" s="39" t="s">
        <v>21</v>
      </c>
      <c r="B36" s="40"/>
      <c r="C36" s="40"/>
      <c r="D36" s="159"/>
      <c r="E36" s="160"/>
      <c r="F36" s="40"/>
    </row>
    <row r="37" ht="15.75">
      <c r="A37" s="42" t="s">
        <v>9</v>
      </c>
      <c r="B37" s="32">
        <v>64511729</v>
      </c>
      <c r="C37" s="18">
        <v>63208029.390000001</v>
      </c>
      <c r="D37" s="152">
        <v>97.980000000000004</v>
      </c>
      <c r="E37" s="100">
        <v>123.72</v>
      </c>
      <c r="F37" s="101">
        <v>45834.479440000003</v>
      </c>
    </row>
    <row r="38" ht="15.75">
      <c r="A38" s="42" t="s">
        <v>15</v>
      </c>
      <c r="B38" s="32">
        <v>64511729</v>
      </c>
      <c r="C38" s="18">
        <v>63334528.649999999</v>
      </c>
      <c r="D38" s="152">
        <v>98.180000000000007</v>
      </c>
      <c r="E38" s="100">
        <v>123.87</v>
      </c>
      <c r="F38" s="101">
        <v>46014.250939999998</v>
      </c>
    </row>
    <row r="39" ht="15.75">
      <c r="A39" s="43" t="s">
        <v>11</v>
      </c>
      <c r="B39" s="32">
        <v>0</v>
      </c>
      <c r="C39" s="27">
        <v>126499.25999999999</v>
      </c>
      <c r="D39" s="152"/>
      <c r="E39" s="100"/>
      <c r="F39" s="127">
        <f>F38-F37</f>
        <v>179.77149999999529</v>
      </c>
    </row>
    <row r="40" ht="15.75">
      <c r="A40" s="42" t="s">
        <v>18</v>
      </c>
      <c r="B40" s="18">
        <v>100000</v>
      </c>
      <c r="C40" s="18">
        <v>65342.699999999997</v>
      </c>
      <c r="D40" s="152">
        <v>65.340000000000003</v>
      </c>
      <c r="E40" s="100">
        <v>199.86000000000001</v>
      </c>
      <c r="F40" s="101">
        <v>70.836190000000002</v>
      </c>
    </row>
    <row r="41" ht="15.75">
      <c r="A41" s="16" t="s">
        <v>22</v>
      </c>
      <c r="B41" s="129"/>
      <c r="C41" s="107"/>
      <c r="D41" s="161"/>
      <c r="E41" s="162"/>
      <c r="F41" s="106"/>
    </row>
    <row r="42" ht="15.75">
      <c r="A42" s="22" t="s">
        <v>9</v>
      </c>
      <c r="B42" s="32">
        <v>31656900</v>
      </c>
      <c r="C42" s="18">
        <v>31152121.77</v>
      </c>
      <c r="D42" s="152">
        <v>98.409999999999997</v>
      </c>
      <c r="E42" s="100">
        <v>101.45</v>
      </c>
      <c r="F42" s="101">
        <v>29796.743149999998</v>
      </c>
    </row>
    <row r="43" ht="15.75">
      <c r="A43" s="22" t="s">
        <v>15</v>
      </c>
      <c r="B43" s="32">
        <v>31656900</v>
      </c>
      <c r="C43" s="18">
        <v>31197733.77</v>
      </c>
      <c r="D43" s="152">
        <v>98.549999999999997</v>
      </c>
      <c r="E43" s="100">
        <v>101.59</v>
      </c>
      <c r="F43" s="101">
        <v>29849.908070000001</v>
      </c>
    </row>
    <row r="44" ht="15.75">
      <c r="A44" s="26" t="s">
        <v>11</v>
      </c>
      <c r="B44" s="18">
        <v>0</v>
      </c>
      <c r="C44" s="27">
        <v>45612</v>
      </c>
      <c r="D44" s="152"/>
      <c r="E44" s="100"/>
      <c r="F44" s="127">
        <f>F43-F42</f>
        <v>53.164920000002894</v>
      </c>
    </row>
    <row r="45" ht="16.5">
      <c r="A45" s="22" t="s">
        <v>18</v>
      </c>
      <c r="B45" s="18">
        <v>110000</v>
      </c>
      <c r="C45" s="18">
        <v>159461.41</v>
      </c>
      <c r="D45" s="152"/>
      <c r="E45" s="100"/>
      <c r="F45" s="101">
        <v>173.94574</v>
      </c>
    </row>
    <row r="46" ht="15.75">
      <c r="A46" s="4" t="s">
        <v>1</v>
      </c>
      <c r="B46" s="139" t="s">
        <v>36</v>
      </c>
      <c r="C46" s="139" t="s">
        <v>52</v>
      </c>
      <c r="D46" s="139" t="s">
        <v>38</v>
      </c>
      <c r="E46" s="140" t="s">
        <v>39</v>
      </c>
      <c r="F46" s="101"/>
    </row>
    <row r="47" ht="15.75">
      <c r="A47" s="122" t="s">
        <v>6</v>
      </c>
      <c r="B47" s="141">
        <v>2020</v>
      </c>
      <c r="C47" s="141">
        <v>2020</v>
      </c>
      <c r="D47" s="141" t="s">
        <v>40</v>
      </c>
      <c r="E47" s="142" t="s">
        <v>66</v>
      </c>
      <c r="F47" s="101"/>
    </row>
    <row r="48" ht="16.5">
      <c r="A48" s="12"/>
      <c r="B48" s="13" t="s">
        <v>7</v>
      </c>
      <c r="C48" s="13" t="s">
        <v>7</v>
      </c>
      <c r="D48" s="163"/>
      <c r="E48" s="143"/>
      <c r="F48" s="101"/>
    </row>
    <row r="49" ht="15.75">
      <c r="A49" s="16" t="s">
        <v>23</v>
      </c>
      <c r="B49" s="17"/>
      <c r="C49" s="17"/>
      <c r="D49" s="19"/>
      <c r="E49" s="99"/>
      <c r="F49" s="17"/>
    </row>
    <row r="50" ht="15.75">
      <c r="A50" s="22" t="s">
        <v>9</v>
      </c>
      <c r="B50" s="32">
        <v>21258340</v>
      </c>
      <c r="C50" s="18">
        <v>20556467.52</v>
      </c>
      <c r="D50" s="152">
        <v>96.700000000000003</v>
      </c>
      <c r="E50" s="100">
        <v>106.65000000000001</v>
      </c>
      <c r="F50" s="101">
        <v>16345.164839999999</v>
      </c>
    </row>
    <row r="51" ht="15.75">
      <c r="A51" s="22" t="s">
        <v>15</v>
      </c>
      <c r="B51" s="32">
        <v>21258340</v>
      </c>
      <c r="C51" s="18">
        <v>20604850.190000001</v>
      </c>
      <c r="D51" s="152">
        <v>96.930000000000007</v>
      </c>
      <c r="E51" s="100">
        <v>106.64</v>
      </c>
      <c r="F51" s="101">
        <v>16404.193940000001</v>
      </c>
    </row>
    <row r="52" ht="15.75">
      <c r="A52" s="26" t="s">
        <v>11</v>
      </c>
      <c r="B52" s="32">
        <v>0</v>
      </c>
      <c r="C52" s="27">
        <v>48382.669999999998</v>
      </c>
      <c r="D52" s="152"/>
      <c r="E52" s="100"/>
      <c r="F52" s="127">
        <f>F51-F50</f>
        <v>59.029100000001563</v>
      </c>
    </row>
    <row r="53" ht="15.75">
      <c r="A53" s="22" t="s">
        <v>18</v>
      </c>
      <c r="B53" s="18">
        <v>45000</v>
      </c>
      <c r="C53" s="18">
        <v>64690</v>
      </c>
      <c r="D53" s="152">
        <v>143.75999999999999</v>
      </c>
      <c r="E53" s="100">
        <v>100.66</v>
      </c>
      <c r="F53" s="101">
        <v>62.417789999999997</v>
      </c>
    </row>
    <row r="54" ht="15.75">
      <c r="A54" s="16" t="s">
        <v>24</v>
      </c>
      <c r="B54" s="29"/>
      <c r="C54" s="29"/>
      <c r="D54" s="155"/>
      <c r="E54" s="144"/>
      <c r="F54" s="17"/>
    </row>
    <row r="55" ht="15.75">
      <c r="A55" s="22" t="s">
        <v>9</v>
      </c>
      <c r="B55" s="32">
        <v>18566581</v>
      </c>
      <c r="C55" s="18">
        <v>17950562.760000002</v>
      </c>
      <c r="D55" s="152">
        <v>96.680000000000007</v>
      </c>
      <c r="E55" s="100">
        <v>102.18000000000001</v>
      </c>
      <c r="F55" s="101">
        <v>15858.434520000001</v>
      </c>
    </row>
    <row r="56" ht="15.75">
      <c r="A56" s="22" t="s">
        <v>15</v>
      </c>
      <c r="B56" s="32">
        <v>18566581</v>
      </c>
      <c r="C56" s="18">
        <v>17951147.82</v>
      </c>
      <c r="D56" s="152">
        <v>96.689999999999998</v>
      </c>
      <c r="E56" s="100"/>
      <c r="F56" s="101">
        <v>15935.33814</v>
      </c>
    </row>
    <row r="57" ht="15.75">
      <c r="A57" s="26" t="s">
        <v>11</v>
      </c>
      <c r="B57" s="32">
        <v>0</v>
      </c>
      <c r="C57" s="27">
        <v>585.05999999999995</v>
      </c>
      <c r="D57" s="152"/>
      <c r="E57" s="100"/>
      <c r="F57" s="127">
        <f>F56-F55</f>
        <v>76.903619999999137</v>
      </c>
    </row>
    <row r="58" ht="15.75">
      <c r="A58" s="22" t="s">
        <v>18</v>
      </c>
      <c r="B58" s="18">
        <v>11110</v>
      </c>
      <c r="C58" s="18">
        <v>15324</v>
      </c>
      <c r="D58" s="152">
        <v>137.93000000000001</v>
      </c>
      <c r="E58" s="100">
        <v>98.689999999999998</v>
      </c>
      <c r="F58" s="101">
        <v>11.44739</v>
      </c>
    </row>
    <row r="59" ht="15.75">
      <c r="A59" s="57" t="s">
        <v>25</v>
      </c>
      <c r="B59" s="29"/>
      <c r="C59" s="58"/>
      <c r="D59" s="54"/>
      <c r="E59" s="146"/>
      <c r="F59" s="52"/>
    </row>
    <row r="60" ht="15.75">
      <c r="A60" s="60" t="s">
        <v>9</v>
      </c>
      <c r="B60" s="61">
        <v>14897313.76</v>
      </c>
      <c r="C60" s="28">
        <v>12665667.74</v>
      </c>
      <c r="D60" s="164">
        <v>85.019999999999996</v>
      </c>
      <c r="E60" s="148">
        <v>94.109999999999999</v>
      </c>
      <c r="F60" s="119">
        <v>12901.336600000001</v>
      </c>
    </row>
    <row r="61" ht="15.75">
      <c r="A61" s="60" t="s">
        <v>15</v>
      </c>
      <c r="B61" s="61">
        <v>14897313.76</v>
      </c>
      <c r="C61" s="28">
        <v>12757281.439999999</v>
      </c>
      <c r="D61" s="164">
        <v>85.629999999999995</v>
      </c>
      <c r="E61" s="148">
        <v>94.75</v>
      </c>
      <c r="F61" s="119">
        <v>12905.188200000001</v>
      </c>
    </row>
    <row r="62" ht="15.75">
      <c r="A62" s="63" t="s">
        <v>11</v>
      </c>
      <c r="B62" s="61">
        <v>0</v>
      </c>
      <c r="C62" s="64">
        <v>91613.699999999997</v>
      </c>
      <c r="D62" s="164"/>
      <c r="E62" s="148"/>
      <c r="F62" s="131">
        <f>F61-F60</f>
        <v>3.8515999999999622</v>
      </c>
    </row>
    <row r="63" ht="16.5">
      <c r="A63" s="65" t="s">
        <v>18</v>
      </c>
      <c r="B63" s="66">
        <v>105000</v>
      </c>
      <c r="C63" s="67">
        <v>80831.419999999998</v>
      </c>
      <c r="D63" s="165">
        <v>76.980000000000004</v>
      </c>
      <c r="E63" s="151">
        <v>42.210000000000001</v>
      </c>
      <c r="F63" s="70">
        <v>174.67877999999999</v>
      </c>
    </row>
    <row r="64" ht="15">
      <c r="A64" s="77" t="s">
        <v>62</v>
      </c>
      <c r="B64" s="78"/>
      <c r="C64" s="78"/>
      <c r="D64" s="78"/>
      <c r="E64" s="78"/>
      <c r="F64" s="78"/>
    </row>
    <row r="65" ht="15">
      <c r="A65" s="166">
        <v>44268</v>
      </c>
      <c r="B65" s="78"/>
      <c r="C65" s="78"/>
      <c r="D65" s="78"/>
      <c r="E65" s="78"/>
      <c r="F65" s="78"/>
    </row>
  </sheetData>
  <printOptions headings="0" gridLines="0"/>
  <pageMargins left="0.69999999999999996" right="0.69999999999999996" top="0.78740199999999982" bottom="0.78740199999999982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Company>MÚNJ</Company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Jarmila Straková</cp:lastModifiedBy>
  <cp:revision>2</cp:revision>
  <dcterms:created xsi:type="dcterms:W3CDTF">2004-04-09T05:41:00Z</dcterms:created>
  <dcterms:modified xsi:type="dcterms:W3CDTF">2025-08-01T09:47:03Z</dcterms:modified>
  <cp:version>983040</cp:version>
</cp:coreProperties>
</file>